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erver\redirections$\ozatkova\My Documents\Dokumenty\BSK\Komisia školstva\2016\21.10.2016\VZN - plán výkonov\"/>
    </mc:Choice>
  </mc:AlternateContent>
  <bookViews>
    <workbookView xWindow="0" yWindow="0" windowWidth="7740" windowHeight="3600"/>
  </bookViews>
  <sheets>
    <sheet name="Odbory vzdelávania a školy" sheetId="6" r:id="rId1"/>
  </sheets>
  <definedNames>
    <definedName name="_xlnm._FilterDatabase" localSheetId="0" hidden="1">'Odbory vzdelávania a školy'!$A$9:$G$605</definedName>
  </definedNames>
  <calcPr calcId="162913"/>
</workbook>
</file>

<file path=xl/calcChain.xml><?xml version="1.0" encoding="utf-8"?>
<calcChain xmlns="http://schemas.openxmlformats.org/spreadsheetml/2006/main">
  <c r="M480" i="6" l="1"/>
  <c r="M597" i="6"/>
  <c r="M602" i="6"/>
  <c r="M529" i="6"/>
  <c r="M452" i="6"/>
  <c r="M461" i="6"/>
  <c r="M381" i="6"/>
  <c r="M330" i="6"/>
  <c r="M311" i="6"/>
  <c r="M286" i="6"/>
  <c r="M291" i="6"/>
  <c r="M256" i="6"/>
  <c r="M223" i="6"/>
  <c r="M245" i="6"/>
  <c r="M192" i="6"/>
  <c r="M172" i="6"/>
  <c r="M161" i="6"/>
  <c r="M128" i="6"/>
  <c r="M152" i="6"/>
  <c r="M117" i="6"/>
  <c r="M80" i="6"/>
  <c r="M22" i="6"/>
  <c r="M16" i="6"/>
  <c r="M605" i="6" l="1"/>
  <c r="I192" i="6" l="1"/>
  <c r="I461" i="6"/>
  <c r="I381" i="6"/>
  <c r="I330" i="6"/>
  <c r="I223" i="6"/>
  <c r="I128" i="6"/>
  <c r="I117" i="6"/>
  <c r="I80" i="6"/>
  <c r="I22" i="6"/>
  <c r="I16" i="6"/>
  <c r="I529" i="6"/>
  <c r="K602" i="6"/>
  <c r="L602" i="6"/>
  <c r="I602" i="6"/>
  <c r="I597" i="6"/>
  <c r="J461" i="6"/>
  <c r="K461" i="6"/>
  <c r="L461" i="6"/>
  <c r="J452" i="6"/>
  <c r="K452" i="6"/>
  <c r="L452" i="6"/>
  <c r="I452" i="6"/>
  <c r="J381" i="6"/>
  <c r="L381" i="6"/>
  <c r="J330" i="6"/>
  <c r="K330" i="6"/>
  <c r="L330" i="6"/>
  <c r="J311" i="6"/>
  <c r="K311" i="6"/>
  <c r="L311" i="6"/>
  <c r="I311" i="6"/>
  <c r="J291" i="6"/>
  <c r="L291" i="6"/>
  <c r="I291" i="6"/>
  <c r="J286" i="6"/>
  <c r="K286" i="6"/>
  <c r="L286" i="6"/>
  <c r="I286" i="6"/>
  <c r="J256" i="6"/>
  <c r="K256" i="6"/>
  <c r="L256" i="6"/>
  <c r="I256" i="6"/>
  <c r="J245" i="6"/>
  <c r="K245" i="6"/>
  <c r="L245" i="6"/>
  <c r="I245" i="6"/>
  <c r="J223" i="6"/>
  <c r="L223" i="6"/>
  <c r="J192" i="6"/>
  <c r="L192" i="6"/>
  <c r="J172" i="6"/>
  <c r="L172" i="6"/>
  <c r="I172" i="6"/>
  <c r="J161" i="6"/>
  <c r="K161" i="6"/>
  <c r="L161" i="6"/>
  <c r="I161" i="6"/>
  <c r="I152" i="6"/>
  <c r="J128" i="6"/>
  <c r="J117" i="6"/>
  <c r="L117" i="6"/>
  <c r="J80" i="6"/>
  <c r="L80" i="6"/>
  <c r="J16" i="6"/>
  <c r="K16" i="6"/>
  <c r="J597" i="6"/>
  <c r="K597" i="6"/>
  <c r="L597" i="6"/>
  <c r="K529" i="6"/>
  <c r="L529" i="6"/>
  <c r="K448" i="6"/>
  <c r="K446" i="6"/>
  <c r="K443" i="6"/>
  <c r="K441" i="6"/>
  <c r="K435" i="6"/>
  <c r="K433" i="6"/>
  <c r="K431" i="6"/>
  <c r="K78" i="6"/>
  <c r="K428" i="6"/>
  <c r="K423" i="6"/>
  <c r="K416" i="6"/>
  <c r="K411" i="6"/>
  <c r="K404" i="6"/>
  <c r="K402" i="6"/>
  <c r="K399" i="6"/>
  <c r="K395" i="6"/>
  <c r="K392" i="6"/>
  <c r="K390" i="6"/>
  <c r="K382" i="6"/>
  <c r="K292" i="6"/>
  <c r="K296" i="6"/>
  <c r="K298" i="6"/>
  <c r="K300" i="6"/>
  <c r="K304" i="6"/>
  <c r="K306" i="6"/>
  <c r="K309" i="6"/>
  <c r="K308" i="6" s="1"/>
  <c r="K224" i="6"/>
  <c r="K228" i="6"/>
  <c r="K230" i="6"/>
  <c r="K234" i="6"/>
  <c r="K239" i="6"/>
  <c r="K241" i="6"/>
  <c r="K243" i="6"/>
  <c r="K213" i="6"/>
  <c r="K210" i="6"/>
  <c r="K208" i="6"/>
  <c r="K206" i="6"/>
  <c r="K197" i="6"/>
  <c r="K195" i="6"/>
  <c r="K193" i="6"/>
  <c r="K215" i="6"/>
  <c r="K204" i="6"/>
  <c r="K202" i="6"/>
  <c r="K199" i="6"/>
  <c r="K183" i="6"/>
  <c r="K172" i="6" s="1"/>
  <c r="J152" i="6"/>
  <c r="K152" i="6"/>
  <c r="L152" i="6"/>
  <c r="L128" i="6"/>
  <c r="K150" i="6"/>
  <c r="K128" i="6" s="1"/>
  <c r="K124" i="6"/>
  <c r="K122" i="6"/>
  <c r="K120" i="6"/>
  <c r="K118" i="6"/>
  <c r="K126" i="6"/>
  <c r="K105" i="6"/>
  <c r="K103" i="6"/>
  <c r="K101" i="6"/>
  <c r="K99" i="6"/>
  <c r="K94" i="6"/>
  <c r="K47" i="6"/>
  <c r="K110" i="6"/>
  <c r="K85" i="6"/>
  <c r="K70" i="6"/>
  <c r="K66" i="6"/>
  <c r="K62" i="6"/>
  <c r="K57" i="6"/>
  <c r="K37" i="6"/>
  <c r="K40" i="6"/>
  <c r="K26" i="6"/>
  <c r="K23" i="6"/>
  <c r="K381" i="6" l="1"/>
  <c r="K36" i="6"/>
  <c r="K22" i="6" s="1"/>
  <c r="K117" i="6"/>
  <c r="K93" i="6"/>
  <c r="K80" i="6" s="1"/>
  <c r="K291" i="6"/>
  <c r="K223" i="6"/>
  <c r="K192" i="6"/>
  <c r="J605" i="6"/>
  <c r="L605" i="6"/>
  <c r="I605" i="6"/>
  <c r="K605" i="6" l="1"/>
</calcChain>
</file>

<file path=xl/sharedStrings.xml><?xml version="1.0" encoding="utf-8"?>
<sst xmlns="http://schemas.openxmlformats.org/spreadsheetml/2006/main" count="1499" uniqueCount="616">
  <si>
    <t>Skupina odborov</t>
  </si>
  <si>
    <t>Stav k 30.04.</t>
  </si>
  <si>
    <t>Stav k 31.05.</t>
  </si>
  <si>
    <t>Hutníctvo</t>
  </si>
  <si>
    <t>Strojárstvo a ostatná kovospracúvacia výroba I</t>
  </si>
  <si>
    <t>Strojárstvo a ostatná kovospracúvacia výroba II</t>
  </si>
  <si>
    <t>Technická chémia silikátov</t>
  </si>
  <si>
    <t>Technická a aplikovaná chémia</t>
  </si>
  <si>
    <t>Potravinárstvo</t>
  </si>
  <si>
    <t>Textil a odevníctvo</t>
  </si>
  <si>
    <t>Polygrafia a médiá</t>
  </si>
  <si>
    <t>Stavebníctvo, geodézia a kartografia</t>
  </si>
  <si>
    <t>Doprava, pošty a telekomunikácia</t>
  </si>
  <si>
    <t>špeciálne technické odbory</t>
  </si>
  <si>
    <t>Poľnohospodárstvo, lesné hospodárstvo a rozvoj vidieka I</t>
  </si>
  <si>
    <t>Veterinárske vedy</t>
  </si>
  <si>
    <t>Zdravotnícke odbory vzdelávania na SZŠ</t>
  </si>
  <si>
    <t>Ekonomika a organizácia, obchod a služby I</t>
  </si>
  <si>
    <t>Ekonomika a organizácia, obchod a služby II</t>
  </si>
  <si>
    <t>Právne vedy</t>
  </si>
  <si>
    <t>Publicistika, knihovníctvo a vedecké informácie</t>
  </si>
  <si>
    <t>Učiteľstvo</t>
  </si>
  <si>
    <t>Umenie a umeleckoremeselná tvorba I</t>
  </si>
  <si>
    <t>Umenie a umeleckoremeselná tvorba II</t>
  </si>
  <si>
    <t>Bezpečnostné služby</t>
  </si>
  <si>
    <t>Ekonomické vedy</t>
  </si>
  <si>
    <t>Pedagogické vedy</t>
  </si>
  <si>
    <t xml:space="preserve">Fyzikálno- matematické vedy </t>
  </si>
  <si>
    <t>Baníctvo, geológia, geotechnika</t>
  </si>
  <si>
    <t>strojárstvo </t>
  </si>
  <si>
    <t>Spracúvanie dreva a výroba hudobných nástrojov</t>
  </si>
  <si>
    <t>Rating školy</t>
  </si>
  <si>
    <t>Poľnohospodárstvo, lesné hospodárstvo a rozvoj vidieka II</t>
  </si>
  <si>
    <t>Spracúvanie kože, kožušín a výroba obuvy</t>
  </si>
  <si>
    <t>Kód</t>
  </si>
  <si>
    <t>Názov</t>
  </si>
  <si>
    <t>Odbor vzdelávania</t>
  </si>
  <si>
    <t>Stredná škola</t>
  </si>
  <si>
    <t>Sieť stredných škôl a odborov vzdelávania v územnej pôsobnosti VÚC</t>
  </si>
  <si>
    <t>c</t>
  </si>
  <si>
    <t>d</t>
  </si>
  <si>
    <t>Spolu za VÚC</t>
  </si>
  <si>
    <t xml:space="preserve">Dodatočná potreba </t>
  </si>
  <si>
    <t>Očakávaná potreba</t>
  </si>
  <si>
    <t>Stav k 28.02.</t>
  </si>
  <si>
    <t>Vyučovací  jazyk</t>
  </si>
  <si>
    <t xml:space="preserve"> </t>
  </si>
  <si>
    <t>a</t>
  </si>
  <si>
    <t>b</t>
  </si>
  <si>
    <t>z toho v DSV</t>
  </si>
  <si>
    <t>mechanik nastavovač </t>
  </si>
  <si>
    <t>obrábač kovov </t>
  </si>
  <si>
    <t xml:space="preserve">Očakávaný počet žiakov I. ročníka schválený KR pre OVP </t>
  </si>
  <si>
    <t>SPŠ Strojnícka, Fajnorovo nám. 5, Bratislava</t>
  </si>
  <si>
    <t>2387 M</t>
  </si>
  <si>
    <t>mechatronika</t>
  </si>
  <si>
    <t>SOŠ technická, Vranovská 4, Bratislava</t>
  </si>
  <si>
    <t>mechanik strojov a zariadení</t>
  </si>
  <si>
    <t>SOŠ, Kysucká 14, Senec</t>
  </si>
  <si>
    <t>SOŠ Ivanská 21, Bratislava</t>
  </si>
  <si>
    <t>SOŠ dopravná, Sklenárova 9, Bratislva</t>
  </si>
  <si>
    <t>nástrojár</t>
  </si>
  <si>
    <t>programátor obrábacích a zváracích strojov a zariadení</t>
  </si>
  <si>
    <t>puškár</t>
  </si>
  <si>
    <t>klampiar</t>
  </si>
  <si>
    <t>lakovník</t>
  </si>
  <si>
    <t>mechanik hasičskej techniky</t>
  </si>
  <si>
    <t>strojný mechanik</t>
  </si>
  <si>
    <t>mechanik opravár</t>
  </si>
  <si>
    <t>obrábanie kovov</t>
  </si>
  <si>
    <t>strojárska výroba</t>
  </si>
  <si>
    <t>autoopravár - mechanik</t>
  </si>
  <si>
    <t>elektrotechnika</t>
  </si>
  <si>
    <t>SOŠ elektrotech, Rybničná 59, Bratislava</t>
  </si>
  <si>
    <t>SOŠ IT, Hlinícka 1, Ba</t>
  </si>
  <si>
    <t>mechanik - mechatronik</t>
  </si>
  <si>
    <t>mechanik počítačových sietí</t>
  </si>
  <si>
    <t>elektromechanik</t>
  </si>
  <si>
    <t>mechanik elektrotechnik</t>
  </si>
  <si>
    <t>biotechnológia a farmakológia</t>
  </si>
  <si>
    <t>SOŠ chemická, Vlčie hrdlo 50, Ba</t>
  </si>
  <si>
    <t>technológia ochrany a tvorby životného prostredia</t>
  </si>
  <si>
    <t>technológia kozmetiky a chemických liečiv</t>
  </si>
  <si>
    <t>chemická informatika</t>
  </si>
  <si>
    <t>chemik operátor</t>
  </si>
  <si>
    <t>potravinárstvo</t>
  </si>
  <si>
    <t>výživa, ochrana zdravia a hodnotenie potravín</t>
  </si>
  <si>
    <t>výživa a šport</t>
  </si>
  <si>
    <t>mäsiar, lahôdkar</t>
  </si>
  <si>
    <t>mäsiar kuchár</t>
  </si>
  <si>
    <t>pekár</t>
  </si>
  <si>
    <t>SOŠ, Komenského 27, Pezinok</t>
  </si>
  <si>
    <t>cukrár</t>
  </si>
  <si>
    <t>SOŠ HSaO, Na pántoch 9, Ba</t>
  </si>
  <si>
    <t>cukrár kuchár</t>
  </si>
  <si>
    <t>cukrár pekár</t>
  </si>
  <si>
    <t>krajčír</t>
  </si>
  <si>
    <t>SOŠ obchodu a služieb, S. Jurkoviča Sklenárova 1, Ba</t>
  </si>
  <si>
    <t>SOŠ, Svatopluková 2, Ba</t>
  </si>
  <si>
    <t>styling a marketing</t>
  </si>
  <si>
    <t>výroba konfekcie</t>
  </si>
  <si>
    <t>operátor drevárskej a nábytkárskej výroby</t>
  </si>
  <si>
    <t>stolár</t>
  </si>
  <si>
    <t>polygrafia</t>
  </si>
  <si>
    <t>SOŠ polygrafická, Račianska 190, Ba</t>
  </si>
  <si>
    <t>grafik tlačových médií</t>
  </si>
  <si>
    <t>grafik digitálnych médií</t>
  </si>
  <si>
    <t>operátor tlače</t>
  </si>
  <si>
    <t>polygraf</t>
  </si>
  <si>
    <t>staviteľstvo</t>
  </si>
  <si>
    <t>SOŠ, Ivanská cesta 21, Ba</t>
  </si>
  <si>
    <t>operátor stavebnej výroby</t>
  </si>
  <si>
    <t>mechanik stavebnoinštalačných zariadení</t>
  </si>
  <si>
    <t>murár</t>
  </si>
  <si>
    <t>tesár</t>
  </si>
  <si>
    <t>montér suchých stavieb</t>
  </si>
  <si>
    <t>kachliar</t>
  </si>
  <si>
    <t>maliar</t>
  </si>
  <si>
    <t>inštalatér</t>
  </si>
  <si>
    <t>podlahár</t>
  </si>
  <si>
    <t>strechár</t>
  </si>
  <si>
    <t>stavebná výroba</t>
  </si>
  <si>
    <t>geodézia, kartografia a kataster</t>
  </si>
  <si>
    <t>technik energetických zariadení budov</t>
  </si>
  <si>
    <t>elektrotechnika v doprave a telekomunikáciách</t>
  </si>
  <si>
    <t>SPŠD, Kvačalova  20, Ba</t>
  </si>
  <si>
    <t>komerčný pracovník v doprave</t>
  </si>
  <si>
    <t>SOŠ dopravna, Sklenárova 9, Ba</t>
  </si>
  <si>
    <t>prevádzka a ekonomika dopravy</t>
  </si>
  <si>
    <t>technika a prevádzka dopravy</t>
  </si>
  <si>
    <t>technik informačných a telekomunikačných technológií</t>
  </si>
  <si>
    <t>poštový manipulant</t>
  </si>
  <si>
    <t>technické a informatické služby</t>
  </si>
  <si>
    <t>technické lýceum</t>
  </si>
  <si>
    <t>agropodnikanie</t>
  </si>
  <si>
    <t>záhradníctvo</t>
  </si>
  <si>
    <t>SOŠ záhrad. G. Čejku, Malinovo</t>
  </si>
  <si>
    <t>rybárstvo</t>
  </si>
  <si>
    <t>vinohradníctvo a ovocinárstvo</t>
  </si>
  <si>
    <t>záhradnícka výroba a služby</t>
  </si>
  <si>
    <t>floristika</t>
  </si>
  <si>
    <t>mechanizácia pôdohospodárstva</t>
  </si>
  <si>
    <t>bioenergetika</t>
  </si>
  <si>
    <t>SŠ, SNP 30, Ivanka  pri Dunaji</t>
  </si>
  <si>
    <t>agromechanizátor, opravár</t>
  </si>
  <si>
    <t>viazač - aranžér kvetín</t>
  </si>
  <si>
    <t>záhradník</t>
  </si>
  <si>
    <t>mechanizátor lesnej výroby</t>
  </si>
  <si>
    <t>rybár</t>
  </si>
  <si>
    <t>chovateľ</t>
  </si>
  <si>
    <t>asistent výživy</t>
  </si>
  <si>
    <t>SZŠ, Záhradnícka 44</t>
  </si>
  <si>
    <t>farmaceutický laborant</t>
  </si>
  <si>
    <t>očný optik</t>
  </si>
  <si>
    <t>SZŠ, Strečnianska 20, Ba</t>
  </si>
  <si>
    <t>zdravotnícky asistent</t>
  </si>
  <si>
    <t>masér</t>
  </si>
  <si>
    <t>obchodná akadémia</t>
  </si>
  <si>
    <t>manažment regionálneho cestovného ruchu</t>
  </si>
  <si>
    <t>SŠ s VJM, Lichnerova 71, Senec</t>
  </si>
  <si>
    <t>SOŠ podnikania, Srtečnianska 20, Ba</t>
  </si>
  <si>
    <t>obchodné a informačné služby</t>
  </si>
  <si>
    <t>škola podnikania</t>
  </si>
  <si>
    <t>obchod a podnikanie</t>
  </si>
  <si>
    <t>služby v cestovnom ruchu</t>
  </si>
  <si>
    <t>služby a súkromné podnikanie</t>
  </si>
  <si>
    <t>kozmetička a vizážistka</t>
  </si>
  <si>
    <t>SOŠ, Račianska 105, Ba</t>
  </si>
  <si>
    <t>SOŠ Račianska 105, Ba</t>
  </si>
  <si>
    <t>pracovník marketingu</t>
  </si>
  <si>
    <t>telová kozmetika</t>
  </si>
  <si>
    <t>manikér - pedikér</t>
  </si>
  <si>
    <t>kaderník - vizážista</t>
  </si>
  <si>
    <t>pracovník v hotelierstve a cestovnom ruchu</t>
  </si>
  <si>
    <t>obchodný pracovník</t>
  </si>
  <si>
    <t>čašník, servírka</t>
  </si>
  <si>
    <t>kuchár</t>
  </si>
  <si>
    <t>kozmetik</t>
  </si>
  <si>
    <t>technické služby v autoservise</t>
  </si>
  <si>
    <t>SOŠ Vranovská 4, Ba</t>
  </si>
  <si>
    <t>aranžér</t>
  </si>
  <si>
    <t>fotograf</t>
  </si>
  <si>
    <t>kaderník</t>
  </si>
  <si>
    <t>predavač</t>
  </si>
  <si>
    <t>technicko-administratívny pracovník</t>
  </si>
  <si>
    <t>hostinský, hostinská</t>
  </si>
  <si>
    <t>masmediálne štúdiá</t>
  </si>
  <si>
    <t>SOŠ MaIŠ, Kadnárova 7, Ba</t>
  </si>
  <si>
    <t>informačné systémy a služby</t>
  </si>
  <si>
    <t>PASA, Bullova 2, Ba</t>
  </si>
  <si>
    <t>vychovávateľsko-opatrovateľská činnosť</t>
  </si>
  <si>
    <t>PAKA, Sokolská 6, Modra</t>
  </si>
  <si>
    <t>učiteľstvo pre materské školy a vychovávateľstvo</t>
  </si>
  <si>
    <t>sociálno-výchovný pracovník</t>
  </si>
  <si>
    <t>animátor voľného času</t>
  </si>
  <si>
    <t>SŠ Tokajícka 24, Ba</t>
  </si>
  <si>
    <t>dizajn</t>
  </si>
  <si>
    <t>ŠUV J. Vydru, Dúbravská cesta 11</t>
  </si>
  <si>
    <t>úžitková fotografia</t>
  </si>
  <si>
    <t>výtvarné spracúvanie kovov a drahých kameňov</t>
  </si>
  <si>
    <t>SUŠ, Sklenárova 7, Ba</t>
  </si>
  <si>
    <t>výtvarné spracúvanie keramiky a porcelánu</t>
  </si>
  <si>
    <t>ručné výtvarné spracúvanie textílií</t>
  </si>
  <si>
    <t>konzervátorstvo a reštaurátorstvo</t>
  </si>
  <si>
    <t>kameňosochárstvo</t>
  </si>
  <si>
    <t>propagačné výtvarníctvo</t>
  </si>
  <si>
    <t>propagačná grafika</t>
  </si>
  <si>
    <t>tvorba nábytku a interiéru</t>
  </si>
  <si>
    <t>scénické výtvarníctvo</t>
  </si>
  <si>
    <t>obrazová a zvuková tvorba</t>
  </si>
  <si>
    <t>odevný dizajn</t>
  </si>
  <si>
    <t>SOŠ technická, Vranovská 4, Ba</t>
  </si>
  <si>
    <t>zlatník a klenotník</t>
  </si>
  <si>
    <t>umelecký stolár</t>
  </si>
  <si>
    <t>3916 M</t>
  </si>
  <si>
    <t>Životné prostredie</t>
  </si>
  <si>
    <t xml:space="preserve">                                                                                                                 X</t>
  </si>
  <si>
    <t>3795 K</t>
  </si>
  <si>
    <t>klientsky manažér pošty</t>
  </si>
  <si>
    <t xml:space="preserve">                                                                                                                    X</t>
  </si>
  <si>
    <t xml:space="preserve">                                                                                                                  X</t>
  </si>
  <si>
    <t>4336 M 04</t>
  </si>
  <si>
    <t xml:space="preserve">                                                                                                                   X</t>
  </si>
  <si>
    <t xml:space="preserve">4562 H </t>
  </si>
  <si>
    <t>lesokrajinár</t>
  </si>
  <si>
    <t xml:space="preserve">6343 M </t>
  </si>
  <si>
    <t>športový manažment</t>
  </si>
  <si>
    <t xml:space="preserve">8226 Q </t>
  </si>
  <si>
    <t>hudobno-dramatické umenie</t>
  </si>
  <si>
    <t>Konzervatórium, Tolstého 11, BA</t>
  </si>
  <si>
    <t>8228 Q</t>
  </si>
  <si>
    <t>spev</t>
  </si>
  <si>
    <t>hudba</t>
  </si>
  <si>
    <t>8227 Q</t>
  </si>
  <si>
    <t>tanec</t>
  </si>
  <si>
    <t>Tanečné konzervatórium, Gorazdova 20, Ba</t>
  </si>
  <si>
    <t xml:space="preserve">7232 M </t>
  </si>
  <si>
    <t>marketingová komunikácia</t>
  </si>
  <si>
    <t xml:space="preserve">                  </t>
  </si>
  <si>
    <t xml:space="preserve">                                                                                                                     X</t>
  </si>
  <si>
    <t xml:space="preserve">                                                                                                                      X</t>
  </si>
  <si>
    <t>7669 M</t>
  </si>
  <si>
    <t>pedagogické lýceum</t>
  </si>
  <si>
    <t>8279 M</t>
  </si>
  <si>
    <t>dizajn a tvarovanie dreva</t>
  </si>
  <si>
    <t>keramický dizajn</t>
  </si>
  <si>
    <t>5358 M</t>
  </si>
  <si>
    <t>zubný asistent</t>
  </si>
  <si>
    <t>5308 M</t>
  </si>
  <si>
    <t>zdravotnícky laborant</t>
  </si>
  <si>
    <t>5314 M</t>
  </si>
  <si>
    <t xml:space="preserve">                </t>
  </si>
  <si>
    <t>ortopedický technik</t>
  </si>
  <si>
    <t>8259 M</t>
  </si>
  <si>
    <t>animovaná tvorba</t>
  </si>
  <si>
    <t>reklamná tvorba</t>
  </si>
  <si>
    <t>8283 M</t>
  </si>
  <si>
    <t>6323 K</t>
  </si>
  <si>
    <t>hotelová akadémia</t>
  </si>
  <si>
    <t>6481 H</t>
  </si>
  <si>
    <t>skladový operátor</t>
  </si>
  <si>
    <t>8221 M 11</t>
  </si>
  <si>
    <t>8288 M 01-06</t>
  </si>
  <si>
    <t>8221 M 05</t>
  </si>
  <si>
    <t>2683 H 11</t>
  </si>
  <si>
    <t>2411 K</t>
  </si>
  <si>
    <t>2413 K</t>
  </si>
  <si>
    <t>2423 H</t>
  </si>
  <si>
    <t>2426 K</t>
  </si>
  <si>
    <t>2432 H</t>
  </si>
  <si>
    <t>2433 H</t>
  </si>
  <si>
    <t>2439 H</t>
  </si>
  <si>
    <t>2447 K</t>
  </si>
  <si>
    <t>2435 H 01</t>
  </si>
  <si>
    <t>2435 H 02</t>
  </si>
  <si>
    <t>2464 H</t>
  </si>
  <si>
    <t>2466 H</t>
  </si>
  <si>
    <t>2466 H 02</t>
  </si>
  <si>
    <t>2477 F</t>
  </si>
  <si>
    <t>2478 F</t>
  </si>
  <si>
    <t>2487 H</t>
  </si>
  <si>
    <t>2487 H 01</t>
  </si>
  <si>
    <t>2679 K</t>
  </si>
  <si>
    <t>2682 K</t>
  </si>
  <si>
    <t>2683 H</t>
  </si>
  <si>
    <t>2697 K</t>
  </si>
  <si>
    <t>2840 M</t>
  </si>
  <si>
    <t>2841 M</t>
  </si>
  <si>
    <t>2847 M</t>
  </si>
  <si>
    <t>2848 M</t>
  </si>
  <si>
    <t>2860 K</t>
  </si>
  <si>
    <t>2940 M</t>
  </si>
  <si>
    <t>2940 M 08</t>
  </si>
  <si>
    <t>2940 M 09</t>
  </si>
  <si>
    <t>2949 M</t>
  </si>
  <si>
    <t>2951 M</t>
  </si>
  <si>
    <t>2955 H</t>
  </si>
  <si>
    <t>2956 H</t>
  </si>
  <si>
    <t>2962 H</t>
  </si>
  <si>
    <t>2964 H</t>
  </si>
  <si>
    <t>2977 H</t>
  </si>
  <si>
    <t>2978 H</t>
  </si>
  <si>
    <t>3152 H</t>
  </si>
  <si>
    <t>3158 M</t>
  </si>
  <si>
    <t>3178 F</t>
  </si>
  <si>
    <t>3336 M 02</t>
  </si>
  <si>
    <t>3341 K</t>
  </si>
  <si>
    <t>3355 H</t>
  </si>
  <si>
    <t>3446 K</t>
  </si>
  <si>
    <t>3447 K</t>
  </si>
  <si>
    <t>3457 K</t>
  </si>
  <si>
    <t>3650 M</t>
  </si>
  <si>
    <t>3656 K</t>
  </si>
  <si>
    <t xml:space="preserve">3658 K </t>
  </si>
  <si>
    <t>3661 H</t>
  </si>
  <si>
    <t>3663 H</t>
  </si>
  <si>
    <t>3668 H</t>
  </si>
  <si>
    <t>3673 H</t>
  </si>
  <si>
    <t>3675 H</t>
  </si>
  <si>
    <t>3678 H</t>
  </si>
  <si>
    <t>3680 H</t>
  </si>
  <si>
    <t>3684 H</t>
  </si>
  <si>
    <t>3686 F</t>
  </si>
  <si>
    <t>3692 M</t>
  </si>
  <si>
    <t>3693 K</t>
  </si>
  <si>
    <t>3739 M</t>
  </si>
  <si>
    <t>3759 K</t>
  </si>
  <si>
    <t>3760 M</t>
  </si>
  <si>
    <t>3765 M</t>
  </si>
  <si>
    <t>3778 K</t>
  </si>
  <si>
    <t>3792 K</t>
  </si>
  <si>
    <t>3917 M</t>
  </si>
  <si>
    <t>3918 M</t>
  </si>
  <si>
    <t>4215 M</t>
  </si>
  <si>
    <t>4227 M 02, 03, 05</t>
  </si>
  <si>
    <t>4228 M</t>
  </si>
  <si>
    <t>4239 M</t>
  </si>
  <si>
    <t>4243 M</t>
  </si>
  <si>
    <t>4246 M</t>
  </si>
  <si>
    <t>4524 H</t>
  </si>
  <si>
    <t>4569 H</t>
  </si>
  <si>
    <t>4571 H</t>
  </si>
  <si>
    <t>4575 H</t>
  </si>
  <si>
    <t>4578 H</t>
  </si>
  <si>
    <t>5304 M</t>
  </si>
  <si>
    <t>5311 M</t>
  </si>
  <si>
    <t>5312 M</t>
  </si>
  <si>
    <t>5356 M</t>
  </si>
  <si>
    <t>5370 M</t>
  </si>
  <si>
    <t>6317 M</t>
  </si>
  <si>
    <t>6324 M</t>
  </si>
  <si>
    <t>6341 M</t>
  </si>
  <si>
    <t>6352 M</t>
  </si>
  <si>
    <t>6355 M</t>
  </si>
  <si>
    <t>6362 M</t>
  </si>
  <si>
    <t>6405 K</t>
  </si>
  <si>
    <t>6422 K</t>
  </si>
  <si>
    <t>6424 H</t>
  </si>
  <si>
    <t>6425 K</t>
  </si>
  <si>
    <t>6432 K</t>
  </si>
  <si>
    <t>6442 K</t>
  </si>
  <si>
    <t>6444 H</t>
  </si>
  <si>
    <t>6444 K</t>
  </si>
  <si>
    <t>6445 H</t>
  </si>
  <si>
    <t>6445 K</t>
  </si>
  <si>
    <t>6446 K</t>
  </si>
  <si>
    <t>6451 H</t>
  </si>
  <si>
    <t>6452 H</t>
  </si>
  <si>
    <t>6456 H</t>
  </si>
  <si>
    <t>6460 H</t>
  </si>
  <si>
    <t>6475 H</t>
  </si>
  <si>
    <t>6489 H</t>
  </si>
  <si>
    <t>7218 M</t>
  </si>
  <si>
    <t>7237 M</t>
  </si>
  <si>
    <t>7646 M</t>
  </si>
  <si>
    <t>7649 M</t>
  </si>
  <si>
    <t>7661 M</t>
  </si>
  <si>
    <t>7662 M</t>
  </si>
  <si>
    <t>8221 M</t>
  </si>
  <si>
    <t>8223 M</t>
  </si>
  <si>
    <t>8233 M 01</t>
  </si>
  <si>
    <t>8234 M</t>
  </si>
  <si>
    <t>8238 M</t>
  </si>
  <si>
    <t>8245 M 01</t>
  </si>
  <si>
    <t>8248 M</t>
  </si>
  <si>
    <t>8260 M</t>
  </si>
  <si>
    <t>8261 M</t>
  </si>
  <si>
    <t>8269 M</t>
  </si>
  <si>
    <t>8289 M</t>
  </si>
  <si>
    <t>8294 M 01</t>
  </si>
  <si>
    <t>8298 M</t>
  </si>
  <si>
    <t>8545 H</t>
  </si>
  <si>
    <t>8557 H</t>
  </si>
  <si>
    <t>6329 M 01</t>
  </si>
  <si>
    <t>6354 M 04</t>
  </si>
  <si>
    <t xml:space="preserve">   S</t>
  </si>
  <si>
    <t xml:space="preserve">   M</t>
  </si>
  <si>
    <t>042128790</t>
  </si>
  <si>
    <t>2435 H</t>
  </si>
  <si>
    <t>klampiar - strojárska výroba</t>
  </si>
  <si>
    <t>klampiar - stavebná výroba</t>
  </si>
  <si>
    <t xml:space="preserve">autoopravár </t>
  </si>
  <si>
    <t>mechanik opravár - stroje a zariadenia</t>
  </si>
  <si>
    <t>2487 H 02</t>
  </si>
  <si>
    <t>autoopravár - elektrikár</t>
  </si>
  <si>
    <t>autoopravár - karosár</t>
  </si>
  <si>
    <t>autoopravár - lakovník</t>
  </si>
  <si>
    <t>2487 H 03</t>
  </si>
  <si>
    <t>2487 H 04</t>
  </si>
  <si>
    <t>2683 H 12</t>
  </si>
  <si>
    <t>elektromechanik – silnoprúdová technika</t>
  </si>
  <si>
    <t>2683 H 13</t>
  </si>
  <si>
    <t>2683 H 14</t>
  </si>
  <si>
    <t>2683 H 15</t>
  </si>
  <si>
    <t>elektromechanik – automatizačná technika</t>
  </si>
  <si>
    <t>elektromechanik – telekomunikačná technika</t>
  </si>
  <si>
    <t>elektromechanik –oznamovacia zabezpečovaciatechnika</t>
  </si>
  <si>
    <t>elektromechanik –úžitkovátechnika</t>
  </si>
  <si>
    <t>2675 M</t>
  </si>
  <si>
    <t xml:space="preserve">3336 M  </t>
  </si>
  <si>
    <t>drevárstvo a nábytkárstvo</t>
  </si>
  <si>
    <t>drevárstvo a nábytkárstvo - nábytkárstvo</t>
  </si>
  <si>
    <t xml:space="preserve">3431 M 01 </t>
  </si>
  <si>
    <t>3431 M 02</t>
  </si>
  <si>
    <t xml:space="preserve">polygrafia – polygrafická technológia                     </t>
  </si>
  <si>
    <t>polygrafia – grafika tlačovín</t>
  </si>
  <si>
    <t>3473 H 06</t>
  </si>
  <si>
    <t>polygraf – grafik</t>
  </si>
  <si>
    <t>3473 H 07</t>
  </si>
  <si>
    <t>polygraf – tlačiar</t>
  </si>
  <si>
    <t>3473 H 08</t>
  </si>
  <si>
    <t>polygraf – knihár</t>
  </si>
  <si>
    <t>4210 M 04</t>
  </si>
  <si>
    <t xml:space="preserve">agropodnikanie– farmárstvo                               </t>
  </si>
  <si>
    <t>4210 M 17</t>
  </si>
  <si>
    <t>agropodnikanie– chov koní a jazdectvo</t>
  </si>
  <si>
    <t>4210 M 18</t>
  </si>
  <si>
    <t>agropodnikanie– kynológia</t>
  </si>
  <si>
    <t xml:space="preserve">4210 M </t>
  </si>
  <si>
    <t>4211 M 17</t>
  </si>
  <si>
    <t>záhradníctvo – viazačstvo a aranžérstvo</t>
  </si>
  <si>
    <t>4211 M 26</t>
  </si>
  <si>
    <t>záhradníctvo – sadovnícka a krajinárska tvorba</t>
  </si>
  <si>
    <t xml:space="preserve">4211 M </t>
  </si>
  <si>
    <t>4227 M 02</t>
  </si>
  <si>
    <t>vinohradníctvo a ovocinárstvo – podnikanie</t>
  </si>
  <si>
    <t>4227 M 03</t>
  </si>
  <si>
    <t>vinohradníctvo a ovocinárstvo – agroturistika</t>
  </si>
  <si>
    <t xml:space="preserve">4227 M 05 </t>
  </si>
  <si>
    <t>vinohradníctvo a ovocinárstvo – somelierstvo</t>
  </si>
  <si>
    <t xml:space="preserve">4580 H </t>
  </si>
  <si>
    <t>chov koní a jazdectvo</t>
  </si>
  <si>
    <t>obchodné a informačné služby – medzinárodné obchodné vzťahy</t>
  </si>
  <si>
    <t xml:space="preserve">6329 M </t>
  </si>
  <si>
    <t>služby a súkromné podnikanie – marketing</t>
  </si>
  <si>
    <t>dizajn – grafický a priestorový dizajn</t>
  </si>
  <si>
    <t>dizajn – priemyselný dizajn</t>
  </si>
  <si>
    <t>ŠUV J. Vydru, Dúbravská cesta 10</t>
  </si>
  <si>
    <t>ŠUV J. Vydru, Dúbravská cesta 9</t>
  </si>
  <si>
    <t>výtvarné spracúvanie kovov a drahých kameňov – zlatníctvo a strieborníctvo</t>
  </si>
  <si>
    <t xml:space="preserve">8233 M </t>
  </si>
  <si>
    <t>konzervátorstvo a reštaurátorstvo – drevorezieb</t>
  </si>
  <si>
    <t>8245 M</t>
  </si>
  <si>
    <t>obrazová a zvuková tvorba – kamera, zvuk, strih</t>
  </si>
  <si>
    <t xml:space="preserve">8294 M </t>
  </si>
  <si>
    <t>2381 M</t>
  </si>
  <si>
    <t>4580 H 02</t>
  </si>
  <si>
    <t>2498 F</t>
  </si>
  <si>
    <t>2497 K</t>
  </si>
  <si>
    <t>mechanik automobilových liniek</t>
  </si>
  <si>
    <t>3370 H</t>
  </si>
  <si>
    <t>čalúnik</t>
  </si>
  <si>
    <t xml:space="preserve">3431 M </t>
  </si>
  <si>
    <t xml:space="preserve">3473 H </t>
  </si>
  <si>
    <t>3776 M</t>
  </si>
  <si>
    <t>mechanik lietadiel</t>
  </si>
  <si>
    <t xml:space="preserve">4336 M </t>
  </si>
  <si>
    <t>veterinárne zdravotníctvo a hygiena</t>
  </si>
  <si>
    <t>veterinárne zdravotníctvo a hygiena – drobnochov</t>
  </si>
  <si>
    <t>poľnohospodárska výroba</t>
  </si>
  <si>
    <t>6336 M</t>
  </si>
  <si>
    <t>inf.technológie a inf. služby v cestovnom ruchu (exp)</t>
  </si>
  <si>
    <t xml:space="preserve">6354 M </t>
  </si>
  <si>
    <t>8297 M</t>
  </si>
  <si>
    <t>fotografický dizajn</t>
  </si>
  <si>
    <t>9245 M</t>
  </si>
  <si>
    <t>ochrana osôb a majetku</t>
  </si>
  <si>
    <t>4572 F</t>
  </si>
  <si>
    <t>SPŠ strojnícka, Fajnorovo nábrežie 5, Bratislava</t>
  </si>
  <si>
    <t>S</t>
  </si>
  <si>
    <t>SOŠ dopravná, Sklenárova 9, Bratislava</t>
  </si>
  <si>
    <t>SOŠ, Ivanská cesta 21, Bratislava</t>
  </si>
  <si>
    <t>SPŠ elektrotechnická, Zochova 9, Bratislava</t>
  </si>
  <si>
    <t>SPŠ elektrotechnická, K.Adlera 5, Bratislava</t>
  </si>
  <si>
    <t>SPŠ elektrotechnická, Hálova 16, BA</t>
  </si>
  <si>
    <t>SOŠ elektrotechnická, Rybničná 59, Bratislava</t>
  </si>
  <si>
    <t>SOŠ IT, Hlinická 1, Bratislava</t>
  </si>
  <si>
    <t>SOŠ chemická, Vlčie hrdlo 50, Bratislava</t>
  </si>
  <si>
    <t>SOŠ gastronómie a HS, Farského 9, Bratislava</t>
  </si>
  <si>
    <t>SOŠ HSaO, Na pántoch 9, Bratislava</t>
  </si>
  <si>
    <t>Spojená škola, Tokajícka 24, Bratislava</t>
  </si>
  <si>
    <t>SOŠ polygrafická, Račianska 190, Bratislava</t>
  </si>
  <si>
    <t>SPŠ stavebná a geodetická, Drieňová 35,. Bratislava</t>
  </si>
  <si>
    <t>SPŠ dopravná, Kvačalova 20, Bratislava</t>
  </si>
  <si>
    <t>Spojená škola, Ul.SNP 30, Ivanka pri Dunaji</t>
  </si>
  <si>
    <t>SOŠ záhradnícka, Bratislavská 44, Malinovo</t>
  </si>
  <si>
    <t>SOŠ vinársko - ovocinárska, Kostolná 3, Modra</t>
  </si>
  <si>
    <t>SZŠ, Strečnianska 20, Bratislava</t>
  </si>
  <si>
    <t>SZŠ, Záhradnícka 44, Bratislava</t>
  </si>
  <si>
    <t>Obchodná akadémia, Račianska 107, Bratislava</t>
  </si>
  <si>
    <t>Obchodná akadémia, Dudova 4, Bratislava</t>
  </si>
  <si>
    <t>Obchodná akadémia, Nevädzova 3, Bratislava</t>
  </si>
  <si>
    <t>Obchodná akadémia, Myslenická 1, Pezinok</t>
  </si>
  <si>
    <t>SOŠ HSaO, Na pántoch9, Bratislava</t>
  </si>
  <si>
    <t>Hotelová akadémia, Mikovíniho 1, Bratislava</t>
  </si>
  <si>
    <t>Spojená škola s VJM, Lichnerova 71, Senec</t>
  </si>
  <si>
    <t>SOŠ podnikania, Strečnianska 20, Bratislava</t>
  </si>
  <si>
    <t>SOŠ obchodu a služieb, Sklenárova 1, Bratislava</t>
  </si>
  <si>
    <t>SOŠ, Račianska 105, Bratislava</t>
  </si>
  <si>
    <t>SOŠ, Svätoplukova 2, Bratislava</t>
  </si>
  <si>
    <t>SOŠMIŠ, Kadnárova 7, Bratislava</t>
  </si>
  <si>
    <t>PaSA, Bullova 2, Bratislava</t>
  </si>
  <si>
    <t>PaKA, sokolská 6, Modra</t>
  </si>
  <si>
    <t>ŠÚV, Dúbravská cesta 11, Bratislava</t>
  </si>
  <si>
    <t>Konzervatórium, Tolstého 11, Bratislava</t>
  </si>
  <si>
    <t>Tanečné konzervatórium, Gorazdova 20, Bratislava</t>
  </si>
  <si>
    <t>SUŠ, Sklenárova 7, Bratislava</t>
  </si>
  <si>
    <t>3758 K</t>
  </si>
  <si>
    <t>operátor prevádzky a ekonomiky dopravy</t>
  </si>
  <si>
    <t>2694 M</t>
  </si>
  <si>
    <t>informačné a sieťové technológie</t>
  </si>
  <si>
    <t>2495 K</t>
  </si>
  <si>
    <t>autotronik</t>
  </si>
  <si>
    <t>8296 M</t>
  </si>
  <si>
    <t>grafický dizajn</t>
  </si>
  <si>
    <t>8290 M</t>
  </si>
  <si>
    <t>masmediálna tvorba</t>
  </si>
  <si>
    <t>6429 K</t>
  </si>
  <si>
    <t>komerčný fotograf</t>
  </si>
  <si>
    <t>4553 K</t>
  </si>
  <si>
    <t>podnikateľ pre rozvoj vidieka</t>
  </si>
  <si>
    <t>Gymnáziá</t>
  </si>
  <si>
    <t xml:space="preserve">7902 J </t>
  </si>
  <si>
    <t>gymnázium</t>
  </si>
  <si>
    <t>ZŠ a gymnázium s VJM, Dunajská 13, Ba</t>
  </si>
  <si>
    <t>M</t>
  </si>
  <si>
    <t>Gymnázium, Hubeného 23, Ba</t>
  </si>
  <si>
    <t>Gymnázium, I. Horvátha 14, Ba</t>
  </si>
  <si>
    <t>Gymnázium A. Einsteina, Einsteinova 35, Ba</t>
  </si>
  <si>
    <t>Gymnázium L. Novomeského, Tomášikova 2, Ba</t>
  </si>
  <si>
    <t>Gymnázium J. Papánka, Vazovova 6, Ba</t>
  </si>
  <si>
    <t>Gymnázium, Pankúchova 6, Ba</t>
  </si>
  <si>
    <t>Gymnázium, Ul. 1. mája 8, Malacky</t>
  </si>
  <si>
    <t>Gymnázium K. Štúra, Nám. slobody 1, Modra</t>
  </si>
  <si>
    <t>Gymnázium, Senecká 2, Pk</t>
  </si>
  <si>
    <t>Gymnázium A. Bernoláka, Lichnerova 69, Senec</t>
  </si>
  <si>
    <t>7902 J 77</t>
  </si>
  <si>
    <t xml:space="preserve">gymnázium - šport </t>
  </si>
  <si>
    <t>Športové gymnázium, Ostredkova 10, Ba</t>
  </si>
  <si>
    <t>7902 J 74</t>
  </si>
  <si>
    <t>gymnázium - bilingválne štúdium</t>
  </si>
  <si>
    <t>R</t>
  </si>
  <si>
    <t>A</t>
  </si>
  <si>
    <r>
      <t>Gymnázium, Gr</t>
    </r>
    <r>
      <rPr>
        <sz val="12"/>
        <rFont val="Calibri"/>
        <family val="2"/>
        <charset val="238"/>
      </rPr>
      <t>ősslingová 18, Ba</t>
    </r>
  </si>
  <si>
    <t>logistika</t>
  </si>
  <si>
    <t>3968 M</t>
  </si>
  <si>
    <t>Súkromná stredná umelecká škola AT, Vlast.nám. 1</t>
  </si>
  <si>
    <t>Súkromné konzervatórium ALKANA, Batkova 2, BA</t>
  </si>
  <si>
    <t>Spojená škola de La Salle, Čachtická 14, BA</t>
  </si>
  <si>
    <t>Súkromné gymnázium, Kremnická 26, 851 01 BA</t>
  </si>
  <si>
    <t>Súkromná obchodná akadémia, Kremnická 26, 851 01 BA</t>
  </si>
  <si>
    <t>SSOŠ HOST, Riazanská 105, BA</t>
  </si>
  <si>
    <t>Gymnázium Matky Alexie, Jesenského 4/A, BA</t>
  </si>
  <si>
    <t>Evanjelické lýceum, Vranovská 2, BA</t>
  </si>
  <si>
    <t>SSOŠ veterinárna, Bullova 2, BA</t>
  </si>
  <si>
    <t>Súkr. SŠ Cambridge Intern.l School, Úprkova 3, 811 04 BA</t>
  </si>
  <si>
    <t>Spojená škola, Tilgnerova 14, BA</t>
  </si>
  <si>
    <t>Gymnázium, Bilíkova 24, BA</t>
  </si>
  <si>
    <t>Gymnázium FGL, Hronská 3, BA</t>
  </si>
  <si>
    <t>Gymnázium, Metodova 2, BA</t>
  </si>
  <si>
    <t>SŠ, Novohradská 1, BA</t>
  </si>
  <si>
    <t>Gymnázium Ladislava Sáru 1, BA</t>
  </si>
  <si>
    <t>Obchodná akadémia, Hrobákova 11, BA</t>
  </si>
  <si>
    <t>Súkromná obchodná akadémia, Plavecký Štvrtok 351</t>
  </si>
  <si>
    <t>Súkromná SOŠ - Gastroškola, Bieloruská 1, BA</t>
  </si>
  <si>
    <t>Súkromná gymnázium, Vážska 32, BA</t>
  </si>
  <si>
    <t>Súkromná SOŠ, Exnárova 20, BA</t>
  </si>
  <si>
    <t>Súkromná obchodná akadémia, Profi - Kamo, Dudvažská 6, BA</t>
  </si>
  <si>
    <t>Súkromné športové gymnázum Gaudeamus, Dudvažská 6, BA</t>
  </si>
  <si>
    <t>Súkromná stredná umelecká škola dizajnu, I.cesta 21, BA</t>
  </si>
  <si>
    <t>Spojená škola sv. Františka z Assisi, Karloveská 32, BA</t>
  </si>
  <si>
    <t>Spojená škola sv. Frantika Assiského, Klášt.nám. 1, Malacky</t>
  </si>
  <si>
    <t>Cirkevná SOŠ elektrotechnickáP.G.Frassatiho, Vazovova 12, BA</t>
  </si>
  <si>
    <t>Cirkevné konzervatórium, Beňadická 16, BA</t>
  </si>
  <si>
    <t>8229 Q  01-12</t>
  </si>
  <si>
    <t>Súkromná športová SOŠ, M.C.Sklodowskej 1, BA</t>
  </si>
  <si>
    <t>Bilingválne gymnázium C. S. Lewisa, Haanova 28, 851 04 BA</t>
  </si>
  <si>
    <t>Súkromné gymnázium, Česká 10, BA</t>
  </si>
  <si>
    <t>Súkromná hotelová akadémia HaGMa, Biskupická 21, BA</t>
  </si>
  <si>
    <t>SOŠ ochrany osôb a majetku, Vranovská 4, BA</t>
  </si>
  <si>
    <t>Súkromná SOŠ, Holičská 2, BA</t>
  </si>
  <si>
    <t>Súkromná SOŠ, Budatínska 61, BA</t>
  </si>
  <si>
    <t>Súkromné gymnázium Cogitatio, Btkova 2, BA</t>
  </si>
  <si>
    <t>Súkromné gymnázium Galileo School, Dudvažská 6, BA</t>
  </si>
  <si>
    <t>Súkromné gymnázium Christa Boteva, Záporožská 8, BA</t>
  </si>
  <si>
    <t>B</t>
  </si>
  <si>
    <t>Gymnázium sv. Uršule, Nedbalova 6, BA</t>
  </si>
  <si>
    <t>Súkromná PaSA, Ružová dolina 29, BA</t>
  </si>
  <si>
    <t>Súkromné gymnázium Mercury, Zadunajská cesta 27, BA</t>
  </si>
  <si>
    <t>Súkromné gymnázium ESPRIT, Majerníkova 62, BA</t>
  </si>
  <si>
    <t>1. Súkromné gymnázium, Bajkalská 20, BA</t>
  </si>
  <si>
    <t>Súkromná SOŠ, Dudova 4, BA</t>
  </si>
  <si>
    <t xml:space="preserve">Návrh zamestnáva-teľov v KR pre OVP k 16. 9. 2016 </t>
  </si>
  <si>
    <t>SSOŠ automobilová - Duálna akdémia, J. Jonáša 5, Bratislava</t>
  </si>
  <si>
    <t>SSOŠ automobilová - Duálna akadémia, J. Jonáša 5, Bratislava</t>
  </si>
  <si>
    <t xml:space="preserve">VUC Bratislava - aktualizovaná očakávaná potreba trhu práce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</si>
</sst>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9"/>
      <color rgb="FF0070C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380">
    <xf numFmtId="0" fontId="0" fillId="0" borderId="0" xfId="0"/>
    <xf numFmtId="0" fontId="5" fillId="0" borderId="8" xfId="0" applyFont="1" applyFill="1" applyBorder="1" applyAlignment="1"/>
    <xf numFmtId="0" fontId="3" fillId="0" borderId="0" xfId="0" applyFont="1"/>
    <xf numFmtId="0" fontId="5" fillId="0" borderId="0" xfId="0" applyFont="1"/>
    <xf numFmtId="0" fontId="0" fillId="0" borderId="0" xfId="0" applyFont="1"/>
    <xf numFmtId="0" fontId="7" fillId="3" borderId="8" xfId="0" applyFont="1" applyFill="1" applyBorder="1"/>
    <xf numFmtId="0" fontId="6" fillId="0" borderId="6" xfId="0" applyFont="1" applyBorder="1"/>
    <xf numFmtId="0" fontId="5" fillId="2" borderId="8" xfId="0" applyFont="1" applyFill="1" applyBorder="1" applyAlignment="1"/>
    <xf numFmtId="0" fontId="5" fillId="2" borderId="8" xfId="0" applyFont="1" applyFill="1" applyBorder="1"/>
    <xf numFmtId="0" fontId="0" fillId="0" borderId="0" xfId="0" applyAlignment="1">
      <alignment horizontal="center"/>
    </xf>
    <xf numFmtId="0" fontId="5" fillId="2" borderId="8" xfId="0" applyFont="1" applyFill="1" applyBorder="1" applyAlignment="1">
      <alignment wrapText="1"/>
    </xf>
    <xf numFmtId="0" fontId="5" fillId="2" borderId="5" xfId="0" applyFont="1" applyFill="1" applyBorder="1"/>
    <xf numFmtId="0" fontId="5" fillId="2" borderId="3" xfId="0" applyFont="1" applyFill="1" applyBorder="1" applyAlignment="1"/>
    <xf numFmtId="0" fontId="5" fillId="2" borderId="5" xfId="0" applyFont="1" applyFill="1" applyBorder="1" applyAlignment="1"/>
    <xf numFmtId="0" fontId="5" fillId="2" borderId="5" xfId="0" applyFont="1" applyFill="1" applyBorder="1" applyAlignment="1">
      <alignment wrapText="1"/>
    </xf>
    <xf numFmtId="0" fontId="7" fillId="3" borderId="5" xfId="0" applyFont="1" applyFill="1" applyBorder="1"/>
    <xf numFmtId="0" fontId="8" fillId="0" borderId="22" xfId="0" applyFont="1" applyBorder="1" applyAlignment="1">
      <alignment horizontal="center" vertical="center" wrapText="1"/>
    </xf>
    <xf numFmtId="0" fontId="0" fillId="0" borderId="17" xfId="0" applyBorder="1" applyAlignment="1"/>
    <xf numFmtId="0" fontId="5" fillId="2" borderId="3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7" fillId="2" borderId="17" xfId="0" applyFont="1" applyFill="1" applyBorder="1" applyAlignment="1"/>
    <xf numFmtId="3" fontId="5" fillId="2" borderId="8" xfId="0" applyNumberFormat="1" applyFont="1" applyFill="1" applyBorder="1"/>
    <xf numFmtId="3" fontId="13" fillId="0" borderId="8" xfId="0" applyNumberFormat="1" applyFont="1" applyBorder="1" applyAlignment="1">
      <alignment horizontal="center" vertical="center" wrapText="1"/>
    </xf>
    <xf numFmtId="3" fontId="0" fillId="0" borderId="8" xfId="0" applyNumberFormat="1" applyFont="1" applyBorder="1"/>
    <xf numFmtId="0" fontId="0" fillId="0" borderId="24" xfId="0" applyBorder="1"/>
    <xf numFmtId="0" fontId="0" fillId="0" borderId="27" xfId="0" applyBorder="1"/>
    <xf numFmtId="3" fontId="12" fillId="2" borderId="8" xfId="0" applyNumberFormat="1" applyFont="1" applyFill="1" applyBorder="1"/>
    <xf numFmtId="4" fontId="12" fillId="2" borderId="8" xfId="0" applyNumberFormat="1" applyFont="1" applyFill="1" applyBorder="1"/>
    <xf numFmtId="3" fontId="12" fillId="3" borderId="8" xfId="0" applyNumberFormat="1" applyFont="1" applyFill="1" applyBorder="1" applyAlignment="1">
      <alignment vertical="center" wrapText="1"/>
    </xf>
    <xf numFmtId="3" fontId="13" fillId="0" borderId="8" xfId="0" applyNumberFormat="1" applyFont="1" applyFill="1" applyBorder="1"/>
    <xf numFmtId="3" fontId="12" fillId="3" borderId="8" xfId="0" applyNumberFormat="1" applyFont="1" applyFill="1" applyBorder="1"/>
    <xf numFmtId="0" fontId="14" fillId="0" borderId="2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15" xfId="1" applyFont="1" applyFill="1" applyBorder="1" applyAlignment="1" applyProtection="1">
      <alignment horizontal="center" vertical="center" wrapText="1"/>
    </xf>
    <xf numFmtId="0" fontId="15" fillId="0" borderId="1" xfId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16" fillId="0" borderId="0" xfId="0" applyFont="1"/>
    <xf numFmtId="0" fontId="15" fillId="0" borderId="21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/>
    </xf>
    <xf numFmtId="0" fontId="0" fillId="0" borderId="8" xfId="0" applyFont="1" applyBorder="1"/>
    <xf numFmtId="0" fontId="5" fillId="0" borderId="9" xfId="0" applyFont="1" applyFill="1" applyBorder="1" applyAlignment="1"/>
    <xf numFmtId="0" fontId="3" fillId="0" borderId="8" xfId="0" applyFont="1" applyBorder="1"/>
    <xf numFmtId="0" fontId="5" fillId="4" borderId="5" xfId="0" applyFont="1" applyFill="1" applyBorder="1" applyAlignment="1">
      <alignment horizontal="center"/>
    </xf>
    <xf numFmtId="0" fontId="3" fillId="4" borderId="8" xfId="0" applyFont="1" applyFill="1" applyBorder="1"/>
    <xf numFmtId="0" fontId="0" fillId="4" borderId="0" xfId="0" applyFill="1"/>
    <xf numFmtId="0" fontId="5" fillId="4" borderId="9" xfId="0" applyFont="1" applyFill="1" applyBorder="1" applyAlignment="1"/>
    <xf numFmtId="3" fontId="5" fillId="4" borderId="8" xfId="0" applyNumberFormat="1" applyFont="1" applyFill="1" applyBorder="1"/>
    <xf numFmtId="0" fontId="5" fillId="4" borderId="0" xfId="0" applyFont="1" applyFill="1"/>
    <xf numFmtId="0" fontId="0" fillId="4" borderId="8" xfId="0" applyFont="1" applyFill="1" applyBorder="1"/>
    <xf numFmtId="0" fontId="7" fillId="4" borderId="8" xfId="0" applyFont="1" applyFill="1" applyBorder="1"/>
    <xf numFmtId="0" fontId="3" fillId="0" borderId="8" xfId="0" applyFont="1" applyFill="1" applyBorder="1"/>
    <xf numFmtId="0" fontId="5" fillId="2" borderId="9" xfId="0" applyFont="1" applyFill="1" applyBorder="1" applyAlignment="1"/>
    <xf numFmtId="0" fontId="0" fillId="0" borderId="9" xfId="0" applyFont="1" applyBorder="1"/>
    <xf numFmtId="0" fontId="7" fillId="2" borderId="8" xfId="0" applyFont="1" applyFill="1" applyBorder="1"/>
    <xf numFmtId="0" fontId="5" fillId="2" borderId="26" xfId="0" applyFont="1" applyFill="1" applyBorder="1" applyAlignment="1"/>
    <xf numFmtId="0" fontId="5" fillId="2" borderId="10" xfId="0" applyFont="1" applyFill="1" applyBorder="1" applyAlignment="1"/>
    <xf numFmtId="0" fontId="3" fillId="0" borderId="7" xfId="0" applyFont="1" applyFill="1" applyBorder="1"/>
    <xf numFmtId="0" fontId="5" fillId="2" borderId="8" xfId="0" applyFont="1" applyFill="1" applyBorder="1" applyAlignment="1">
      <alignment horizontal="center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17" fillId="0" borderId="0" xfId="0" applyFont="1" applyAlignment="1"/>
    <xf numFmtId="0" fontId="3" fillId="0" borderId="27" xfId="0" applyFont="1" applyBorder="1"/>
    <xf numFmtId="3" fontId="3" fillId="0" borderId="8" xfId="0" applyNumberFormat="1" applyFont="1" applyBorder="1"/>
    <xf numFmtId="3" fontId="7" fillId="2" borderId="8" xfId="0" applyNumberFormat="1" applyFont="1" applyFill="1" applyBorder="1"/>
    <xf numFmtId="3" fontId="7" fillId="3" borderId="8" xfId="0" applyNumberFormat="1" applyFont="1" applyFill="1" applyBorder="1" applyAlignment="1">
      <alignment vertical="center" wrapText="1"/>
    </xf>
    <xf numFmtId="3" fontId="3" fillId="0" borderId="8" xfId="0" applyNumberFormat="1" applyFont="1" applyBorder="1" applyAlignment="1">
      <alignment horizontal="right" vertical="center" wrapText="1"/>
    </xf>
    <xf numFmtId="3" fontId="7" fillId="3" borderId="8" xfId="0" applyNumberFormat="1" applyFont="1" applyFill="1" applyBorder="1"/>
    <xf numFmtId="3" fontId="3" fillId="0" borderId="8" xfId="0" applyNumberFormat="1" applyFont="1" applyFill="1" applyBorder="1"/>
    <xf numFmtId="3" fontId="7" fillId="0" borderId="8" xfId="0" applyNumberFormat="1" applyFont="1" applyFill="1" applyBorder="1"/>
    <xf numFmtId="3" fontId="7" fillId="4" borderId="8" xfId="0" applyNumberFormat="1" applyFont="1" applyFill="1" applyBorder="1"/>
    <xf numFmtId="3" fontId="3" fillId="0" borderId="7" xfId="0" applyNumberFormat="1" applyFont="1" applyBorder="1"/>
    <xf numFmtId="3" fontId="3" fillId="4" borderId="8" xfId="0" applyNumberFormat="1" applyFont="1" applyFill="1" applyBorder="1"/>
    <xf numFmtId="0" fontId="4" fillId="0" borderId="0" xfId="0" applyFont="1"/>
    <xf numFmtId="0" fontId="21" fillId="0" borderId="1" xfId="0" applyFont="1" applyBorder="1" applyAlignment="1">
      <alignment horizontal="center" vertical="center" wrapText="1"/>
    </xf>
    <xf numFmtId="0" fontId="4" fillId="0" borderId="27" xfId="0" applyFont="1" applyBorder="1"/>
    <xf numFmtId="3" fontId="4" fillId="0" borderId="8" xfId="0" applyNumberFormat="1" applyFont="1" applyBorder="1"/>
    <xf numFmtId="3" fontId="22" fillId="2" borderId="8" xfId="0" applyNumberFormat="1" applyFont="1" applyFill="1" applyBorder="1"/>
    <xf numFmtId="3" fontId="22" fillId="3" borderId="8" xfId="0" applyNumberFormat="1" applyFont="1" applyFill="1" applyBorder="1" applyAlignment="1">
      <alignment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22" fillId="3" borderId="8" xfId="0" applyNumberFormat="1" applyFont="1" applyFill="1" applyBorder="1"/>
    <xf numFmtId="3" fontId="4" fillId="0" borderId="8" xfId="0" applyNumberFormat="1" applyFont="1" applyFill="1" applyBorder="1"/>
    <xf numFmtId="3" fontId="22" fillId="0" borderId="8" xfId="0" applyNumberFormat="1" applyFont="1" applyFill="1" applyBorder="1"/>
    <xf numFmtId="3" fontId="22" fillId="4" borderId="8" xfId="0" applyNumberFormat="1" applyFont="1" applyFill="1" applyBorder="1"/>
    <xf numFmtId="3" fontId="4" fillId="4" borderId="8" xfId="0" applyNumberFormat="1" applyFont="1" applyFill="1" applyBorder="1"/>
    <xf numFmtId="0" fontId="7" fillId="3" borderId="7" xfId="0" applyFont="1" applyFill="1" applyBorder="1"/>
    <xf numFmtId="0" fontId="3" fillId="0" borderId="5" xfId="0" applyFont="1" applyFill="1" applyBorder="1"/>
    <xf numFmtId="0" fontId="12" fillId="0" borderId="5" xfId="0" applyFont="1" applyBorder="1" applyAlignment="1">
      <alignment horizontal="center"/>
    </xf>
    <xf numFmtId="0" fontId="7" fillId="3" borderId="9" xfId="0" applyFont="1" applyFill="1" applyBorder="1"/>
    <xf numFmtId="0" fontId="5" fillId="0" borderId="9" xfId="0" applyFont="1" applyBorder="1"/>
    <xf numFmtId="0" fontId="7" fillId="5" borderId="8" xfId="0" applyFont="1" applyFill="1" applyBorder="1"/>
    <xf numFmtId="0" fontId="7" fillId="5" borderId="7" xfId="0" applyFont="1" applyFill="1" applyBorder="1"/>
    <xf numFmtId="0" fontId="7" fillId="5" borderId="9" xfId="0" applyFont="1" applyFill="1" applyBorder="1"/>
    <xf numFmtId="3" fontId="22" fillId="5" borderId="8" xfId="0" applyNumberFormat="1" applyFont="1" applyFill="1" applyBorder="1"/>
    <xf numFmtId="3" fontId="7" fillId="5" borderId="8" xfId="0" applyNumberFormat="1" applyFont="1" applyFill="1" applyBorder="1"/>
    <xf numFmtId="3" fontId="12" fillId="5" borderId="8" xfId="0" applyNumberFormat="1" applyFont="1" applyFill="1" applyBorder="1"/>
    <xf numFmtId="0" fontId="3" fillId="0" borderId="9" xfId="0" applyFont="1" applyFill="1" applyBorder="1"/>
    <xf numFmtId="3" fontId="7" fillId="3" borderId="7" xfId="0" applyNumberFormat="1" applyFont="1" applyFill="1" applyBorder="1"/>
    <xf numFmtId="0" fontId="7" fillId="6" borderId="8" xfId="0" applyFont="1" applyFill="1" applyBorder="1"/>
    <xf numFmtId="0" fontId="7" fillId="6" borderId="7" xfId="0" applyFont="1" applyFill="1" applyBorder="1"/>
    <xf numFmtId="3" fontId="7" fillId="6" borderId="8" xfId="0" applyNumberFormat="1" applyFont="1" applyFill="1" applyBorder="1"/>
    <xf numFmtId="3" fontId="22" fillId="6" borderId="8" xfId="0" applyNumberFormat="1" applyFont="1" applyFill="1" applyBorder="1"/>
    <xf numFmtId="3" fontId="12" fillId="6" borderId="8" xfId="0" applyNumberFormat="1" applyFont="1" applyFill="1" applyBorder="1"/>
    <xf numFmtId="0" fontId="5" fillId="0" borderId="5" xfId="0" applyFont="1" applyFill="1" applyBorder="1" applyAlignment="1">
      <alignment horizontal="center"/>
    </xf>
    <xf numFmtId="3" fontId="5" fillId="3" borderId="8" xfId="0" applyNumberFormat="1" applyFont="1" applyFill="1" applyBorder="1"/>
    <xf numFmtId="3" fontId="5" fillId="5" borderId="8" xfId="0" applyNumberFormat="1" applyFont="1" applyFill="1" applyBorder="1"/>
    <xf numFmtId="0" fontId="5" fillId="0" borderId="0" xfId="0" applyFont="1" applyFill="1"/>
    <xf numFmtId="3" fontId="7" fillId="2" borderId="29" xfId="0" applyNumberFormat="1" applyFont="1" applyFill="1" applyBorder="1"/>
    <xf numFmtId="0" fontId="3" fillId="0" borderId="29" xfId="0" applyFont="1" applyFill="1" applyBorder="1"/>
    <xf numFmtId="0" fontId="7" fillId="3" borderId="29" xfId="0" applyFont="1" applyFill="1" applyBorder="1"/>
    <xf numFmtId="0" fontId="7" fillId="2" borderId="29" xfId="0" applyFont="1" applyFill="1" applyBorder="1"/>
    <xf numFmtId="3" fontId="7" fillId="2" borderId="7" xfId="0" applyNumberFormat="1" applyFont="1" applyFill="1" applyBorder="1"/>
    <xf numFmtId="0" fontId="5" fillId="3" borderId="8" xfId="0" applyFont="1" applyFill="1" applyBorder="1"/>
    <xf numFmtId="0" fontId="5" fillId="5" borderId="8" xfId="0" applyFont="1" applyFill="1" applyBorder="1"/>
    <xf numFmtId="0" fontId="5" fillId="0" borderId="5" xfId="0" applyFont="1" applyBorder="1" applyAlignment="1">
      <alignment horizontal="center"/>
    </xf>
    <xf numFmtId="0" fontId="5" fillId="6" borderId="8" xfId="0" applyFont="1" applyFill="1" applyBorder="1"/>
    <xf numFmtId="3" fontId="5" fillId="6" borderId="8" xfId="0" applyNumberFormat="1" applyFont="1" applyFill="1" applyBorder="1"/>
    <xf numFmtId="0" fontId="0" fillId="0" borderId="8" xfId="0" applyFont="1" applyFill="1" applyBorder="1"/>
    <xf numFmtId="0" fontId="5" fillId="5" borderId="8" xfId="0" applyFont="1" applyFill="1" applyBorder="1" applyAlignment="1"/>
    <xf numFmtId="0" fontId="0" fillId="0" borderId="5" xfId="0" applyFont="1" applyBorder="1" applyAlignment="1">
      <alignment horizontal="center"/>
    </xf>
    <xf numFmtId="0" fontId="0" fillId="0" borderId="9" xfId="0" applyFont="1" applyBorder="1" applyAlignment="1">
      <alignment vertical="top" wrapText="1"/>
    </xf>
    <xf numFmtId="0" fontId="0" fillId="0" borderId="9" xfId="0" applyFont="1" applyBorder="1" applyAlignment="1">
      <alignment wrapText="1"/>
    </xf>
    <xf numFmtId="0" fontId="3" fillId="0" borderId="6" xfId="0" applyFont="1" applyBorder="1"/>
    <xf numFmtId="0" fontId="5" fillId="3" borderId="9" xfId="0" applyFont="1" applyFill="1" applyBorder="1" applyAlignment="1">
      <alignment vertical="top" wrapText="1"/>
    </xf>
    <xf numFmtId="0" fontId="5" fillId="3" borderId="7" xfId="0" applyFont="1" applyFill="1" applyBorder="1"/>
    <xf numFmtId="0" fontId="5" fillId="3" borderId="5" xfId="0" applyFont="1" applyFill="1" applyBorder="1" applyAlignment="1">
      <alignment wrapText="1"/>
    </xf>
    <xf numFmtId="0" fontId="5" fillId="3" borderId="9" xfId="0" applyFont="1" applyFill="1" applyBorder="1" applyAlignment="1">
      <alignment wrapText="1"/>
    </xf>
    <xf numFmtId="0" fontId="7" fillId="3" borderId="6" xfId="0" applyFont="1" applyFill="1" applyBorder="1"/>
    <xf numFmtId="49" fontId="5" fillId="3" borderId="5" xfId="0" applyNumberFormat="1" applyFont="1" applyFill="1" applyBorder="1"/>
    <xf numFmtId="0" fontId="0" fillId="3" borderId="8" xfId="0" applyFont="1" applyFill="1" applyBorder="1"/>
    <xf numFmtId="0" fontId="5" fillId="3" borderId="29" xfId="0" applyFont="1" applyFill="1" applyBorder="1"/>
    <xf numFmtId="0" fontId="5" fillId="3" borderId="0" xfId="0" applyFont="1" applyFill="1" applyBorder="1"/>
    <xf numFmtId="0" fontId="5" fillId="3" borderId="9" xfId="0" applyFont="1" applyFill="1" applyBorder="1"/>
    <xf numFmtId="0" fontId="5" fillId="3" borderId="14" xfId="0" applyFont="1" applyFill="1" applyBorder="1"/>
    <xf numFmtId="3" fontId="22" fillId="3" borderId="14" xfId="0" applyNumberFormat="1" applyFont="1" applyFill="1" applyBorder="1"/>
    <xf numFmtId="0" fontId="5" fillId="3" borderId="26" xfId="0" applyFont="1" applyFill="1" applyBorder="1"/>
    <xf numFmtId="0" fontId="5" fillId="3" borderId="26" xfId="0" applyFont="1" applyFill="1" applyBorder="1" applyAlignment="1"/>
    <xf numFmtId="0" fontId="0" fillId="0" borderId="26" xfId="0" applyFont="1" applyFill="1" applyBorder="1" applyAlignment="1"/>
    <xf numFmtId="0" fontId="5" fillId="3" borderId="0" xfId="0" applyFont="1" applyFill="1"/>
    <xf numFmtId="0" fontId="5" fillId="3" borderId="10" xfId="0" applyFont="1" applyFill="1" applyBorder="1"/>
    <xf numFmtId="0" fontId="5" fillId="0" borderId="10" xfId="0" applyFont="1" applyFill="1" applyBorder="1" applyAlignment="1"/>
    <xf numFmtId="0" fontId="0" fillId="0" borderId="0" xfId="0" applyFill="1"/>
    <xf numFmtId="0" fontId="5" fillId="0" borderId="8" xfId="0" applyFont="1" applyBorder="1" applyAlignment="1">
      <alignment horizontal="center"/>
    </xf>
    <xf numFmtId="3" fontId="7" fillId="5" borderId="7" xfId="0" applyNumberFormat="1" applyFont="1" applyFill="1" applyBorder="1"/>
    <xf numFmtId="0" fontId="5" fillId="3" borderId="5" xfId="0" applyFont="1" applyFill="1" applyBorder="1" applyAlignment="1">
      <alignment vertical="top" wrapText="1"/>
    </xf>
    <xf numFmtId="3" fontId="3" fillId="0" borderId="7" xfId="0" applyNumberFormat="1" applyFont="1" applyFill="1" applyBorder="1"/>
    <xf numFmtId="3" fontId="7" fillId="6" borderId="7" xfId="0" applyNumberFormat="1" applyFont="1" applyFill="1" applyBorder="1"/>
    <xf numFmtId="0" fontId="5" fillId="0" borderId="8" xfId="0" applyFont="1" applyFill="1" applyBorder="1" applyAlignment="1">
      <alignment horizontal="center"/>
    </xf>
    <xf numFmtId="0" fontId="5" fillId="3" borderId="34" xfId="0" applyFont="1" applyFill="1" applyBorder="1"/>
    <xf numFmtId="0" fontId="0" fillId="0" borderId="26" xfId="0" applyBorder="1"/>
    <xf numFmtId="0" fontId="5" fillId="2" borderId="26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5" fillId="4" borderId="9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0" fillId="0" borderId="25" xfId="0" applyBorder="1" applyAlignment="1"/>
    <xf numFmtId="0" fontId="7" fillId="5" borderId="5" xfId="0" applyFont="1" applyFill="1" applyBorder="1"/>
    <xf numFmtId="0" fontId="7" fillId="6" borderId="5" xfId="0" applyFont="1" applyFill="1" applyBorder="1"/>
    <xf numFmtId="0" fontId="7" fillId="2" borderId="5" xfId="0" applyFont="1" applyFill="1" applyBorder="1"/>
    <xf numFmtId="0" fontId="7" fillId="3" borderId="34" xfId="0" applyFont="1" applyFill="1" applyBorder="1"/>
    <xf numFmtId="0" fontId="5" fillId="3" borderId="5" xfId="0" applyFont="1" applyFill="1" applyBorder="1" applyAlignment="1"/>
    <xf numFmtId="0" fontId="5" fillId="5" borderId="5" xfId="0" applyFont="1" applyFill="1" applyBorder="1"/>
    <xf numFmtId="0" fontId="5" fillId="3" borderId="5" xfId="0" applyFont="1" applyFill="1" applyBorder="1"/>
    <xf numFmtId="0" fontId="0" fillId="0" borderId="5" xfId="0" applyFont="1" applyFill="1" applyBorder="1"/>
    <xf numFmtId="0" fontId="5" fillId="6" borderId="5" xfId="0" applyFont="1" applyFill="1" applyBorder="1"/>
    <xf numFmtId="0" fontId="7" fillId="6" borderId="6" xfId="0" applyFont="1" applyFill="1" applyBorder="1"/>
    <xf numFmtId="0" fontId="7" fillId="2" borderId="6" xfId="0" applyFont="1" applyFill="1" applyBorder="1"/>
    <xf numFmtId="0" fontId="5" fillId="5" borderId="5" xfId="0" applyFont="1" applyFill="1" applyBorder="1" applyAlignment="1"/>
    <xf numFmtId="0" fontId="7" fillId="5" borderId="6" xfId="0" applyFont="1" applyFill="1" applyBorder="1"/>
    <xf numFmtId="0" fontId="0" fillId="3" borderId="5" xfId="0" applyFont="1" applyFill="1" applyBorder="1"/>
    <xf numFmtId="0" fontId="5" fillId="3" borderId="35" xfId="0" applyFont="1" applyFill="1" applyBorder="1"/>
    <xf numFmtId="0" fontId="0" fillId="0" borderId="5" xfId="0" applyFont="1" applyBorder="1"/>
    <xf numFmtId="0" fontId="7" fillId="2" borderId="6" xfId="0" applyFont="1" applyFill="1" applyBorder="1" applyAlignment="1"/>
    <xf numFmtId="15" fontId="3" fillId="0" borderId="6" xfId="0" applyNumberFormat="1" applyFont="1" applyBorder="1"/>
    <xf numFmtId="0" fontId="5" fillId="0" borderId="5" xfId="0" applyFont="1" applyFill="1" applyBorder="1" applyAlignment="1"/>
    <xf numFmtId="0" fontId="3" fillId="0" borderId="36" xfId="0" applyFont="1" applyBorder="1"/>
    <xf numFmtId="3" fontId="3" fillId="0" borderId="7" xfId="0" applyNumberFormat="1" applyFont="1" applyBorder="1" applyAlignment="1">
      <alignment horizontal="center"/>
    </xf>
    <xf numFmtId="3" fontId="7" fillId="0" borderId="7" xfId="0" applyNumberFormat="1" applyFont="1" applyFill="1" applyBorder="1"/>
    <xf numFmtId="3" fontId="3" fillId="4" borderId="7" xfId="0" applyNumberFormat="1" applyFont="1" applyFill="1" applyBorder="1"/>
    <xf numFmtId="3" fontId="5" fillId="3" borderId="7" xfId="0" applyNumberFormat="1" applyFont="1" applyFill="1" applyBorder="1"/>
    <xf numFmtId="3" fontId="7" fillId="4" borderId="7" xfId="0" applyNumberFormat="1" applyFont="1" applyFill="1" applyBorder="1"/>
    <xf numFmtId="3" fontId="7" fillId="3" borderId="28" xfId="0" applyNumberFormat="1" applyFont="1" applyFill="1" applyBorder="1"/>
    <xf numFmtId="0" fontId="0" fillId="0" borderId="3" xfId="0" applyBorder="1" applyAlignment="1"/>
    <xf numFmtId="0" fontId="0" fillId="0" borderId="4" xfId="0" applyBorder="1" applyAlignment="1"/>
    <xf numFmtId="49" fontId="0" fillId="4" borderId="5" xfId="0" applyNumberFormat="1" applyFont="1" applyFill="1" applyBorder="1" applyAlignment="1">
      <alignment horizontal="left"/>
    </xf>
    <xf numFmtId="0" fontId="3" fillId="0" borderId="5" xfId="0" applyFont="1" applyBorder="1"/>
    <xf numFmtId="0" fontId="3" fillId="0" borderId="6" xfId="0" applyFont="1" applyFill="1" applyBorder="1"/>
    <xf numFmtId="49" fontId="0" fillId="0" borderId="34" xfId="0" applyNumberFormat="1" applyFont="1" applyFill="1" applyBorder="1"/>
    <xf numFmtId="0" fontId="3" fillId="4" borderId="5" xfId="0" applyFont="1" applyFill="1" applyBorder="1"/>
    <xf numFmtId="0" fontId="7" fillId="3" borderId="13" xfId="0" applyFont="1" applyFill="1" applyBorder="1"/>
    <xf numFmtId="0" fontId="0" fillId="0" borderId="9" xfId="0" applyFont="1" applyFill="1" applyBorder="1" applyAlignment="1">
      <alignment vertical="top" wrapText="1"/>
    </xf>
    <xf numFmtId="0" fontId="0" fillId="0" borderId="9" xfId="0" applyFont="1" applyFill="1" applyBorder="1" applyAlignment="1">
      <alignment wrapText="1"/>
    </xf>
    <xf numFmtId="0" fontId="5" fillId="0" borderId="35" xfId="0" applyFont="1" applyFill="1" applyBorder="1"/>
    <xf numFmtId="0" fontId="22" fillId="0" borderId="0" xfId="0" applyFont="1"/>
    <xf numFmtId="0" fontId="8" fillId="0" borderId="32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/>
    </xf>
    <xf numFmtId="0" fontId="3" fillId="0" borderId="13" xfId="0" applyFont="1" applyBorder="1"/>
    <xf numFmtId="3" fontId="3" fillId="0" borderId="28" xfId="0" applyNumberFormat="1" applyFont="1" applyBorder="1"/>
    <xf numFmtId="3" fontId="4" fillId="0" borderId="14" xfId="0" applyNumberFormat="1" applyFont="1" applyBorder="1"/>
    <xf numFmtId="0" fontId="5" fillId="5" borderId="10" xfId="0" applyFont="1" applyFill="1" applyBorder="1" applyAlignment="1"/>
    <xf numFmtId="0" fontId="0" fillId="0" borderId="5" xfId="0" applyFont="1" applyFill="1" applyBorder="1" applyAlignment="1">
      <alignment vertical="top" wrapText="1"/>
    </xf>
    <xf numFmtId="0" fontId="0" fillId="0" borderId="10" xfId="0" applyFont="1" applyFill="1" applyBorder="1"/>
    <xf numFmtId="0" fontId="0" fillId="5" borderId="9" xfId="0" applyFont="1" applyFill="1" applyBorder="1" applyAlignment="1">
      <alignment vertical="top" wrapText="1"/>
    </xf>
    <xf numFmtId="0" fontId="0" fillId="3" borderId="9" xfId="0" applyFont="1" applyFill="1" applyBorder="1" applyAlignment="1">
      <alignment vertical="top" wrapText="1"/>
    </xf>
    <xf numFmtId="0" fontId="5" fillId="0" borderId="14" xfId="0" applyFont="1" applyFill="1" applyBorder="1" applyAlignment="1">
      <alignment horizontal="center"/>
    </xf>
    <xf numFmtId="0" fontId="5" fillId="0" borderId="11" xfId="0" applyFont="1" applyFill="1" applyBorder="1" applyAlignment="1"/>
    <xf numFmtId="0" fontId="0" fillId="0" borderId="35" xfId="0" applyFont="1" applyFill="1" applyBorder="1" applyAlignment="1"/>
    <xf numFmtId="0" fontId="0" fillId="0" borderId="14" xfId="0" applyFont="1" applyFill="1" applyBorder="1" applyAlignment="1"/>
    <xf numFmtId="0" fontId="5" fillId="3" borderId="35" xfId="0" applyFont="1" applyFill="1" applyBorder="1" applyAlignment="1"/>
    <xf numFmtId="0" fontId="5" fillId="3" borderId="14" xfId="0" applyFont="1" applyFill="1" applyBorder="1" applyAlignment="1"/>
    <xf numFmtId="0" fontId="7" fillId="3" borderId="35" xfId="0" applyFont="1" applyFill="1" applyBorder="1"/>
    <xf numFmtId="0" fontId="7" fillId="3" borderId="14" xfId="0" applyFont="1" applyFill="1" applyBorder="1"/>
    <xf numFmtId="3" fontId="7" fillId="3" borderId="14" xfId="0" applyNumberFormat="1" applyFont="1" applyFill="1" applyBorder="1"/>
    <xf numFmtId="3" fontId="5" fillId="3" borderId="14" xfId="0" applyNumberFormat="1" applyFont="1" applyFill="1" applyBorder="1"/>
    <xf numFmtId="3" fontId="22" fillId="2" borderId="7" xfId="0" applyNumberFormat="1" applyFont="1" applyFill="1" applyBorder="1"/>
    <xf numFmtId="3" fontId="22" fillId="2" borderId="29" xfId="0" applyNumberFormat="1" applyFont="1" applyFill="1" applyBorder="1"/>
    <xf numFmtId="0" fontId="5" fillId="2" borderId="9" xfId="0" applyFont="1" applyFill="1" applyBorder="1"/>
    <xf numFmtId="0" fontId="7" fillId="3" borderId="4" xfId="0" applyFont="1" applyFill="1" applyBorder="1"/>
    <xf numFmtId="0" fontId="7" fillId="0" borderId="5" xfId="1" applyFont="1" applyBorder="1" applyAlignment="1" applyProtection="1">
      <alignment horizontal="center" vertical="center" wrapText="1"/>
    </xf>
    <xf numFmtId="0" fontId="7" fillId="0" borderId="8" xfId="1" applyFont="1" applyBorder="1" applyAlignment="1" applyProtection="1">
      <alignment horizontal="center" vertical="center" wrapText="1"/>
    </xf>
    <xf numFmtId="49" fontId="0" fillId="0" borderId="34" xfId="0" applyNumberFormat="1" applyFont="1" applyBorder="1"/>
    <xf numFmtId="49" fontId="0" fillId="0" borderId="5" xfId="0" applyNumberFormat="1" applyFont="1" applyBorder="1"/>
    <xf numFmtId="49" fontId="0" fillId="0" borderId="5" xfId="0" applyNumberFormat="1" applyFont="1" applyFill="1" applyBorder="1"/>
    <xf numFmtId="0" fontId="0" fillId="0" borderId="8" xfId="0" applyFont="1" applyBorder="1" applyAlignment="1">
      <alignment horizontal="center"/>
    </xf>
    <xf numFmtId="3" fontId="0" fillId="4" borderId="8" xfId="0" applyNumberFormat="1" applyFont="1" applyFill="1" applyBorder="1"/>
    <xf numFmtId="0" fontId="0" fillId="4" borderId="5" xfId="0" applyFont="1" applyFill="1" applyBorder="1"/>
    <xf numFmtId="3" fontId="0" fillId="0" borderId="7" xfId="0" applyNumberFormat="1" applyFont="1" applyBorder="1"/>
    <xf numFmtId="3" fontId="0" fillId="0" borderId="8" xfId="0" applyNumberFormat="1" applyFont="1" applyFill="1" applyBorder="1"/>
    <xf numFmtId="0" fontId="0" fillId="0" borderId="5" xfId="0" applyFont="1" applyBorder="1" applyAlignment="1">
      <alignment wrapText="1"/>
    </xf>
    <xf numFmtId="0" fontId="0" fillId="0" borderId="35" xfId="0" applyFont="1" applyBorder="1"/>
    <xf numFmtId="0" fontId="0" fillId="0" borderId="5" xfId="0" applyFont="1" applyFill="1" applyBorder="1" applyAlignment="1"/>
    <xf numFmtId="0" fontId="0" fillId="0" borderId="9" xfId="0" applyFont="1" applyFill="1" applyBorder="1"/>
    <xf numFmtId="0" fontId="0" fillId="0" borderId="5" xfId="0" applyFont="1" applyFill="1" applyBorder="1" applyAlignment="1">
      <alignment wrapText="1"/>
    </xf>
    <xf numFmtId="0" fontId="0" fillId="0" borderId="14" xfId="0" applyFont="1" applyBorder="1" applyAlignment="1">
      <alignment horizontal="center"/>
    </xf>
    <xf numFmtId="0" fontId="0" fillId="0" borderId="11" xfId="0" applyFont="1" applyBorder="1"/>
    <xf numFmtId="0" fontId="0" fillId="0" borderId="13" xfId="0" applyFont="1" applyBorder="1"/>
    <xf numFmtId="0" fontId="7" fillId="2" borderId="4" xfId="0" applyFont="1" applyFill="1" applyBorder="1"/>
    <xf numFmtId="0" fontId="23" fillId="0" borderId="6" xfId="0" applyFont="1" applyBorder="1"/>
    <xf numFmtId="0" fontId="7" fillId="3" borderId="6" xfId="0" applyFont="1" applyFill="1" applyBorder="1" applyAlignment="1"/>
    <xf numFmtId="0" fontId="23" fillId="3" borderId="6" xfId="0" applyFont="1" applyFill="1" applyBorder="1"/>
    <xf numFmtId="0" fontId="6" fillId="0" borderId="13" xfId="0" applyFont="1" applyFill="1" applyBorder="1"/>
    <xf numFmtId="0" fontId="7" fillId="3" borderId="4" xfId="0" applyFont="1" applyFill="1" applyBorder="1" applyAlignment="1"/>
    <xf numFmtId="0" fontId="3" fillId="0" borderId="6" xfId="0" applyFont="1" applyFill="1" applyBorder="1" applyAlignment="1"/>
    <xf numFmtId="0" fontId="7" fillId="3" borderId="33" xfId="0" applyFont="1" applyFill="1" applyBorder="1" applyAlignment="1"/>
    <xf numFmtId="0" fontId="7" fillId="0" borderId="33" xfId="0" applyFont="1" applyFill="1" applyBorder="1" applyAlignment="1"/>
    <xf numFmtId="0" fontId="3" fillId="0" borderId="33" xfId="0" applyFont="1" applyFill="1" applyBorder="1" applyAlignment="1"/>
    <xf numFmtId="0" fontId="7" fillId="5" borderId="6" xfId="0" applyFont="1" applyFill="1" applyBorder="1" applyAlignment="1"/>
    <xf numFmtId="0" fontId="7" fillId="5" borderId="33" xfId="0" applyFont="1" applyFill="1" applyBorder="1" applyAlignment="1"/>
    <xf numFmtId="0" fontId="7" fillId="6" borderId="33" xfId="0" applyFont="1" applyFill="1" applyBorder="1" applyAlignment="1"/>
    <xf numFmtId="0" fontId="7" fillId="4" borderId="6" xfId="0" applyFont="1" applyFill="1" applyBorder="1" applyAlignment="1"/>
    <xf numFmtId="0" fontId="7" fillId="2" borderId="9" xfId="0" applyFont="1" applyFill="1" applyBorder="1" applyAlignment="1"/>
    <xf numFmtId="0" fontId="7" fillId="0" borderId="6" xfId="0" applyFont="1" applyFill="1" applyBorder="1" applyAlignment="1"/>
    <xf numFmtId="0" fontId="7" fillId="2" borderId="13" xfId="0" applyFont="1" applyFill="1" applyBorder="1" applyAlignment="1"/>
    <xf numFmtId="0" fontId="7" fillId="3" borderId="13" xfId="0" applyFont="1" applyFill="1" applyBorder="1" applyAlignment="1"/>
    <xf numFmtId="0" fontId="7" fillId="0" borderId="13" xfId="0" applyFont="1" applyFill="1" applyBorder="1" applyAlignment="1"/>
    <xf numFmtId="0" fontId="7" fillId="2" borderId="3" xfId="0" applyFont="1" applyFill="1" applyBorder="1"/>
    <xf numFmtId="0" fontId="7" fillId="2" borderId="17" xfId="0" applyFont="1" applyFill="1" applyBorder="1"/>
    <xf numFmtId="3" fontId="7" fillId="2" borderId="12" xfId="0" applyNumberFormat="1" applyFont="1" applyFill="1" applyBorder="1"/>
    <xf numFmtId="3" fontId="22" fillId="2" borderId="17" xfId="0" applyNumberFormat="1" applyFont="1" applyFill="1" applyBorder="1"/>
    <xf numFmtId="3" fontId="7" fillId="2" borderId="17" xfId="0" applyNumberFormat="1" applyFont="1" applyFill="1" applyBorder="1"/>
    <xf numFmtId="0" fontId="4" fillId="0" borderId="8" xfId="0" applyFont="1" applyBorder="1"/>
    <xf numFmtId="3" fontId="5" fillId="6" borderId="7" xfId="0" applyNumberFormat="1" applyFont="1" applyFill="1" applyBorder="1"/>
    <xf numFmtId="3" fontId="5" fillId="0" borderId="0" xfId="0" applyNumberFormat="1" applyFont="1"/>
    <xf numFmtId="0" fontId="3" fillId="0" borderId="6" xfId="0" applyFont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5" fillId="3" borderId="37" xfId="0" applyFont="1" applyFill="1" applyBorder="1" applyAlignment="1">
      <alignment wrapText="1"/>
    </xf>
    <xf numFmtId="49" fontId="0" fillId="0" borderId="7" xfId="0" applyNumberFormat="1" applyFont="1" applyBorder="1"/>
    <xf numFmtId="0" fontId="7" fillId="4" borderId="7" xfId="0" applyFont="1" applyFill="1" applyBorder="1"/>
    <xf numFmtId="0" fontId="3" fillId="4" borderId="7" xfId="0" applyFont="1" applyFill="1" applyBorder="1"/>
    <xf numFmtId="49" fontId="0" fillId="0" borderId="0" xfId="0" applyNumberFormat="1" applyFont="1" applyBorder="1"/>
    <xf numFmtId="0" fontId="7" fillId="3" borderId="8" xfId="0" applyFont="1" applyFill="1" applyBorder="1" applyAlignment="1"/>
    <xf numFmtId="0" fontId="3" fillId="4" borderId="8" xfId="0" applyFont="1" applyFill="1" applyBorder="1" applyAlignment="1"/>
    <xf numFmtId="0" fontId="5" fillId="0" borderId="5" xfId="0" applyFont="1" applyFill="1" applyBorder="1"/>
    <xf numFmtId="0" fontId="5" fillId="0" borderId="29" xfId="0" applyFont="1" applyFill="1" applyBorder="1"/>
    <xf numFmtId="0" fontId="3" fillId="5" borderId="8" xfId="0" applyFont="1" applyFill="1" applyBorder="1"/>
    <xf numFmtId="49" fontId="0" fillId="5" borderId="7" xfId="0" applyNumberFormat="1" applyFont="1" applyFill="1" applyBorder="1"/>
    <xf numFmtId="3" fontId="3" fillId="5" borderId="7" xfId="0" applyNumberFormat="1" applyFont="1" applyFill="1" applyBorder="1"/>
    <xf numFmtId="3" fontId="4" fillId="5" borderId="8" xfId="0" applyNumberFormat="1" applyFont="1" applyFill="1" applyBorder="1"/>
    <xf numFmtId="3" fontId="3" fillId="5" borderId="8" xfId="0" applyNumberFormat="1" applyFont="1" applyFill="1" applyBorder="1"/>
    <xf numFmtId="3" fontId="0" fillId="5" borderId="8" xfId="0" applyNumberFormat="1" applyFont="1" applyFill="1" applyBorder="1"/>
    <xf numFmtId="0" fontId="0" fillId="5" borderId="38" xfId="0" applyFont="1" applyFill="1" applyBorder="1" applyAlignment="1"/>
    <xf numFmtId="0" fontId="3" fillId="5" borderId="6" xfId="0" applyFont="1" applyFill="1" applyBorder="1"/>
    <xf numFmtId="49" fontId="0" fillId="5" borderId="5" xfId="0" applyNumberFormat="1" applyFont="1" applyFill="1" applyBorder="1"/>
    <xf numFmtId="3" fontId="13" fillId="5" borderId="8" xfId="0" applyNumberFormat="1" applyFont="1" applyFill="1" applyBorder="1"/>
    <xf numFmtId="0" fontId="0" fillId="5" borderId="5" xfId="0" applyFont="1" applyFill="1" applyBorder="1"/>
    <xf numFmtId="0" fontId="0" fillId="5" borderId="8" xfId="0" applyFont="1" applyFill="1" applyBorder="1"/>
    <xf numFmtId="0" fontId="0" fillId="0" borderId="5" xfId="0" applyFont="1" applyBorder="1" applyAlignment="1">
      <alignment horizontal="right"/>
    </xf>
    <xf numFmtId="0" fontId="0" fillId="0" borderId="5" xfId="0" applyFont="1" applyFill="1" applyBorder="1" applyAlignment="1">
      <alignment horizontal="right"/>
    </xf>
    <xf numFmtId="0" fontId="5" fillId="5" borderId="9" xfId="0" applyFont="1" applyFill="1" applyBorder="1" applyAlignment="1">
      <alignment vertical="top" wrapText="1"/>
    </xf>
    <xf numFmtId="0" fontId="0" fillId="0" borderId="7" xfId="0" applyFont="1" applyBorder="1"/>
    <xf numFmtId="0" fontId="0" fillId="5" borderId="7" xfId="0" applyFont="1" applyFill="1" applyBorder="1"/>
    <xf numFmtId="0" fontId="3" fillId="0" borderId="8" xfId="0" applyFont="1" applyBorder="1" applyAlignment="1">
      <alignment horizontal="center"/>
    </xf>
    <xf numFmtId="49" fontId="0" fillId="5" borderId="34" xfId="0" applyNumberFormat="1" applyFont="1" applyFill="1" applyBorder="1"/>
    <xf numFmtId="0" fontId="4" fillId="0" borderId="5" xfId="0" applyFont="1" applyFill="1" applyBorder="1"/>
    <xf numFmtId="0" fontId="4" fillId="0" borderId="8" xfId="0" applyFont="1" applyFill="1" applyBorder="1"/>
    <xf numFmtId="0" fontId="4" fillId="0" borderId="6" xfId="0" applyFont="1" applyBorder="1" applyAlignment="1">
      <alignment horizontal="center"/>
    </xf>
    <xf numFmtId="49" fontId="4" fillId="0" borderId="34" xfId="0" applyNumberFormat="1" applyFont="1" applyBorder="1"/>
    <xf numFmtId="0" fontId="4" fillId="0" borderId="6" xfId="0" applyFont="1" applyBorder="1"/>
    <xf numFmtId="3" fontId="4" fillId="0" borderId="7" xfId="0" applyNumberFormat="1" applyFont="1" applyBorder="1"/>
    <xf numFmtId="0" fontId="4" fillId="0" borderId="9" xfId="0" applyFont="1" applyBorder="1"/>
    <xf numFmtId="0" fontId="7" fillId="4" borderId="5" xfId="0" applyFont="1" applyFill="1" applyBorder="1"/>
    <xf numFmtId="0" fontId="5" fillId="0" borderId="8" xfId="0" applyFont="1" applyFill="1" applyBorder="1"/>
    <xf numFmtId="0" fontId="3" fillId="0" borderId="4" xfId="0" applyFont="1" applyBorder="1"/>
    <xf numFmtId="49" fontId="0" fillId="0" borderId="8" xfId="0" applyNumberFormat="1" applyFont="1" applyBorder="1"/>
    <xf numFmtId="0" fontId="7" fillId="5" borderId="29" xfId="0" applyFont="1" applyFill="1" applyBorder="1"/>
    <xf numFmtId="0" fontId="7" fillId="0" borderId="5" xfId="0" applyFont="1" applyFill="1" applyBorder="1"/>
    <xf numFmtId="0" fontId="7" fillId="0" borderId="8" xfId="0" applyFont="1" applyFill="1" applyBorder="1"/>
    <xf numFmtId="3" fontId="5" fillId="0" borderId="8" xfId="0" applyNumberFormat="1" applyFont="1" applyFill="1" applyBorder="1"/>
    <xf numFmtId="0" fontId="5" fillId="3" borderId="8" xfId="0" applyFont="1" applyFill="1" applyBorder="1" applyAlignment="1"/>
    <xf numFmtId="0" fontId="24" fillId="0" borderId="8" xfId="0" applyFont="1" applyBorder="1"/>
    <xf numFmtId="0" fontId="25" fillId="0" borderId="8" xfId="0" applyFont="1" applyBorder="1"/>
    <xf numFmtId="0" fontId="26" fillId="0" borderId="6" xfId="0" applyFont="1" applyBorder="1"/>
    <xf numFmtId="0" fontId="27" fillId="0" borderId="6" xfId="0" applyFont="1" applyBorder="1"/>
    <xf numFmtId="0" fontId="24" fillId="3" borderId="8" xfId="0" applyFont="1" applyFill="1" applyBorder="1"/>
    <xf numFmtId="0" fontId="27" fillId="3" borderId="6" xfId="0" applyFont="1" applyFill="1" applyBorder="1"/>
    <xf numFmtId="3" fontId="3" fillId="0" borderId="29" xfId="0" applyNumberFormat="1" applyFont="1" applyBorder="1"/>
    <xf numFmtId="3" fontId="0" fillId="0" borderId="29" xfId="0" applyNumberFormat="1" applyFont="1" applyBorder="1"/>
    <xf numFmtId="0" fontId="3" fillId="3" borderId="6" xfId="0" applyFont="1" applyFill="1" applyBorder="1"/>
    <xf numFmtId="3" fontId="3" fillId="3" borderId="29" xfId="0" applyNumberFormat="1" applyFont="1" applyFill="1" applyBorder="1"/>
    <xf numFmtId="3" fontId="4" fillId="3" borderId="8" xfId="0" applyNumberFormat="1" applyFont="1" applyFill="1" applyBorder="1"/>
    <xf numFmtId="3" fontId="3" fillId="3" borderId="8" xfId="0" applyNumberFormat="1" applyFont="1" applyFill="1" applyBorder="1"/>
    <xf numFmtId="3" fontId="0" fillId="3" borderId="29" xfId="0" applyNumberFormat="1" applyFont="1" applyFill="1" applyBorder="1"/>
    <xf numFmtId="0" fontId="0" fillId="0" borderId="39" xfId="0" applyFont="1" applyBorder="1"/>
    <xf numFmtId="0" fontId="0" fillId="0" borderId="17" xfId="0" applyFont="1" applyBorder="1"/>
    <xf numFmtId="3" fontId="22" fillId="0" borderId="7" xfId="0" applyNumberFormat="1" applyFont="1" applyFill="1" applyBorder="1"/>
    <xf numFmtId="3" fontId="5" fillId="0" borderId="7" xfId="0" applyNumberFormat="1" applyFont="1" applyFill="1" applyBorder="1"/>
    <xf numFmtId="0" fontId="0" fillId="4" borderId="9" xfId="0" applyFont="1" applyFill="1" applyBorder="1" applyAlignment="1">
      <alignment vertical="top" wrapText="1"/>
    </xf>
    <xf numFmtId="0" fontId="5" fillId="4" borderId="10" xfId="0" applyFont="1" applyFill="1" applyBorder="1" applyAlignment="1"/>
    <xf numFmtId="0" fontId="7" fillId="4" borderId="4" xfId="0" applyFont="1" applyFill="1" applyBorder="1" applyAlignment="1"/>
    <xf numFmtId="3" fontId="7" fillId="4" borderId="29" xfId="0" applyNumberFormat="1" applyFont="1" applyFill="1" applyBorder="1"/>
    <xf numFmtId="15" fontId="3" fillId="0" borderId="6" xfId="0" applyNumberFormat="1" applyFont="1" applyBorder="1" applyAlignment="1">
      <alignment horizontal="center"/>
    </xf>
    <xf numFmtId="0" fontId="0" fillId="0" borderId="38" xfId="0" applyFont="1" applyFill="1" applyBorder="1" applyAlignment="1"/>
    <xf numFmtId="0" fontId="0" fillId="0" borderId="26" xfId="0" applyFont="1" applyBorder="1"/>
    <xf numFmtId="49" fontId="0" fillId="0" borderId="40" xfId="0" applyNumberFormat="1" applyFont="1" applyBorder="1"/>
    <xf numFmtId="3" fontId="3" fillId="4" borderId="29" xfId="0" applyNumberFormat="1" applyFont="1" applyFill="1" applyBorder="1"/>
    <xf numFmtId="3" fontId="0" fillId="4" borderId="7" xfId="0" applyNumberFormat="1" applyFont="1" applyFill="1" applyBorder="1"/>
    <xf numFmtId="0" fontId="8" fillId="0" borderId="11" xfId="0" applyFont="1" applyBorder="1" applyAlignment="1">
      <alignment horizontal="center" vertical="center" wrapText="1"/>
    </xf>
    <xf numFmtId="3" fontId="3" fillId="0" borderId="14" xfId="0" applyNumberFormat="1" applyFont="1" applyBorder="1"/>
    <xf numFmtId="3" fontId="0" fillId="0" borderId="14" xfId="0" applyNumberFormat="1" applyFont="1" applyBorder="1"/>
    <xf numFmtId="3" fontId="7" fillId="7" borderId="8" xfId="0" applyNumberFormat="1" applyFont="1" applyFill="1" applyBorder="1"/>
    <xf numFmtId="3" fontId="22" fillId="7" borderId="8" xfId="0" applyNumberFormat="1" applyFont="1" applyFill="1" applyBorder="1"/>
    <xf numFmtId="4" fontId="12" fillId="5" borderId="8" xfId="0" applyNumberFormat="1" applyFont="1" applyFill="1" applyBorder="1"/>
    <xf numFmtId="0" fontId="11" fillId="0" borderId="2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7" borderId="8" xfId="0" applyFont="1" applyFill="1" applyBorder="1" applyAlignment="1">
      <alignment horizontal="right"/>
    </xf>
    <xf numFmtId="0" fontId="10" fillId="0" borderId="1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8" fillId="0" borderId="16" xfId="1" applyFont="1" applyFill="1" applyBorder="1" applyAlignment="1" applyProtection="1">
      <alignment horizontal="center" vertical="center" wrapText="1"/>
    </xf>
    <xf numFmtId="0" fontId="8" fillId="0" borderId="19" xfId="1" applyFont="1" applyFill="1" applyBorder="1" applyAlignment="1" applyProtection="1">
      <alignment horizontal="center" vertical="center" wrapText="1"/>
    </xf>
    <xf numFmtId="0" fontId="8" fillId="0" borderId="20" xfId="1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</cellXfs>
  <cellStyles count="3">
    <cellStyle name="Hypertextové prepojenie" xfId="1" builtinId="8"/>
    <cellStyle name="Normálna" xfId="0" builtinId="0"/>
    <cellStyle name="Normálne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8"/>
  <sheetViews>
    <sheetView tabSelected="1" view="pageLayout" zoomScaleNormal="82" workbookViewId="0">
      <selection sqref="A1:M1"/>
    </sheetView>
  </sheetViews>
  <sheetFormatPr defaultRowHeight="15" x14ac:dyDescent="0.25"/>
  <cols>
    <col min="1" max="1" width="5.5703125" style="9" customWidth="1"/>
    <col min="2" max="2" width="29.85546875" customWidth="1"/>
    <col min="3" max="3" width="12.42578125" customWidth="1"/>
    <col min="4" max="4" width="49.5703125" customWidth="1"/>
    <col min="5" max="5" width="4.42578125" customWidth="1"/>
    <col min="6" max="6" width="9.85546875" style="2" customWidth="1"/>
    <col min="7" max="7" width="41.140625" style="2" customWidth="1"/>
    <col min="8" max="8" width="7.5703125" style="2" customWidth="1"/>
    <col min="9" max="9" width="9.42578125" style="2" customWidth="1"/>
    <col min="10" max="10" width="9.140625" style="79" customWidth="1"/>
    <col min="11" max="11" width="9.140625" style="2" customWidth="1"/>
    <col min="12" max="12" width="9.140625" customWidth="1"/>
    <col min="13" max="13" width="12.28515625" customWidth="1"/>
    <col min="14" max="14" width="4.7109375" customWidth="1"/>
  </cols>
  <sheetData>
    <row r="1" spans="1:13" ht="52.5" customHeight="1" thickBot="1" x14ac:dyDescent="0.3">
      <c r="A1" s="347" t="s">
        <v>615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</row>
    <row r="2" spans="1:13" s="4" customFormat="1" ht="15" customHeight="1" thickBot="1" x14ac:dyDescent="0.3">
      <c r="A2" s="349" t="s">
        <v>38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</row>
    <row r="3" spans="1:13" ht="15" customHeight="1" x14ac:dyDescent="0.25">
      <c r="A3" s="356" t="s">
        <v>0</v>
      </c>
      <c r="B3" s="357"/>
      <c r="C3" s="368" t="s">
        <v>36</v>
      </c>
      <c r="D3" s="369"/>
      <c r="E3" s="370"/>
      <c r="F3" s="371" t="s">
        <v>37</v>
      </c>
      <c r="G3" s="372"/>
      <c r="H3" s="373"/>
      <c r="I3" s="352"/>
      <c r="J3" s="352"/>
      <c r="K3" s="352"/>
      <c r="L3" s="352"/>
      <c r="M3" s="352"/>
    </row>
    <row r="4" spans="1:13" ht="42.75" customHeight="1" x14ac:dyDescent="0.25">
      <c r="A4" s="358" t="s">
        <v>34</v>
      </c>
      <c r="B4" s="359" t="s">
        <v>35</v>
      </c>
      <c r="C4" s="374" t="s">
        <v>34</v>
      </c>
      <c r="D4" s="375" t="s">
        <v>35</v>
      </c>
      <c r="E4" s="377" t="s">
        <v>45</v>
      </c>
      <c r="F4" s="379" t="s">
        <v>34</v>
      </c>
      <c r="G4" s="378" t="s">
        <v>35</v>
      </c>
      <c r="H4" s="377" t="s">
        <v>31</v>
      </c>
      <c r="I4" s="364"/>
      <c r="J4" s="364"/>
      <c r="K4" s="365"/>
      <c r="L4" s="353" t="s">
        <v>52</v>
      </c>
      <c r="M4" s="341"/>
    </row>
    <row r="5" spans="1:13" ht="15" customHeight="1" x14ac:dyDescent="0.25">
      <c r="A5" s="358"/>
      <c r="B5" s="359"/>
      <c r="C5" s="374"/>
      <c r="D5" s="375"/>
      <c r="E5" s="377"/>
      <c r="F5" s="379"/>
      <c r="G5" s="378"/>
      <c r="H5" s="377"/>
      <c r="I5" s="365" t="s">
        <v>42</v>
      </c>
      <c r="J5" s="363" t="s">
        <v>43</v>
      </c>
      <c r="K5" s="376" t="s">
        <v>49</v>
      </c>
      <c r="L5" s="354"/>
      <c r="M5" s="360" t="s">
        <v>612</v>
      </c>
    </row>
    <row r="6" spans="1:13" ht="36" customHeight="1" x14ac:dyDescent="0.25">
      <c r="A6" s="358"/>
      <c r="B6" s="359"/>
      <c r="C6" s="374"/>
      <c r="D6" s="375"/>
      <c r="E6" s="377"/>
      <c r="F6" s="379"/>
      <c r="G6" s="378"/>
      <c r="H6" s="377"/>
      <c r="I6" s="365"/>
      <c r="J6" s="363"/>
      <c r="K6" s="376"/>
      <c r="L6" s="355"/>
      <c r="M6" s="361"/>
    </row>
    <row r="7" spans="1:13" ht="37.5" customHeight="1" thickBot="1" x14ac:dyDescent="0.3">
      <c r="A7" s="358"/>
      <c r="B7" s="359"/>
      <c r="C7" s="374"/>
      <c r="D7" s="375"/>
      <c r="E7" s="377"/>
      <c r="F7" s="379"/>
      <c r="G7" s="378"/>
      <c r="H7" s="377"/>
      <c r="I7" s="199" t="s">
        <v>44</v>
      </c>
      <c r="J7" s="366" t="s">
        <v>1</v>
      </c>
      <c r="K7" s="367"/>
      <c r="L7" s="16" t="s">
        <v>2</v>
      </c>
      <c r="M7" s="362"/>
    </row>
    <row r="8" spans="1:13" s="40" customFormat="1" ht="15" customHeight="1" thickBot="1" x14ac:dyDescent="0.3">
      <c r="A8" s="34">
        <v>1</v>
      </c>
      <c r="B8" s="33">
        <v>2</v>
      </c>
      <c r="C8" s="34">
        <v>3</v>
      </c>
      <c r="D8" s="35">
        <v>4</v>
      </c>
      <c r="E8" s="36">
        <v>5</v>
      </c>
      <c r="F8" s="37">
        <v>6</v>
      </c>
      <c r="G8" s="38">
        <v>7</v>
      </c>
      <c r="H8" s="36">
        <v>8</v>
      </c>
      <c r="I8" s="43" t="s">
        <v>47</v>
      </c>
      <c r="J8" s="80" t="s">
        <v>48</v>
      </c>
      <c r="K8" s="39" t="s">
        <v>39</v>
      </c>
      <c r="L8" s="39" t="s">
        <v>40</v>
      </c>
      <c r="M8" s="39"/>
    </row>
    <row r="9" spans="1:13" x14ac:dyDescent="0.25">
      <c r="A9" s="20"/>
      <c r="B9" s="155"/>
      <c r="C9" s="26"/>
      <c r="D9" s="27"/>
      <c r="E9" s="160"/>
      <c r="F9" s="187"/>
      <c r="G9" s="17"/>
      <c r="H9" s="188"/>
      <c r="I9" s="180"/>
      <c r="J9" s="81"/>
      <c r="K9" s="68"/>
      <c r="L9" s="27"/>
      <c r="M9" s="27"/>
    </row>
    <row r="10" spans="1:13" s="3" customFormat="1" x14ac:dyDescent="0.25">
      <c r="A10" s="18">
        <v>11</v>
      </c>
      <c r="B10" s="156" t="s">
        <v>27</v>
      </c>
      <c r="C10" s="12"/>
      <c r="D10" s="22"/>
      <c r="E10" s="241"/>
      <c r="F10" s="260"/>
      <c r="G10" s="261"/>
      <c r="H10" s="241"/>
      <c r="I10" s="262">
        <v>0</v>
      </c>
      <c r="J10" s="263"/>
      <c r="K10" s="264"/>
      <c r="L10" s="264"/>
      <c r="M10" s="264"/>
    </row>
    <row r="11" spans="1:13" x14ac:dyDescent="0.25">
      <c r="A11" s="125"/>
      <c r="B11" s="58"/>
      <c r="C11" s="176"/>
      <c r="D11" s="45"/>
      <c r="E11" s="6"/>
      <c r="F11" s="223"/>
      <c r="G11" s="224"/>
      <c r="H11" s="6"/>
      <c r="I11" s="77"/>
      <c r="J11" s="82"/>
      <c r="K11" s="69"/>
      <c r="L11" s="25"/>
      <c r="M11" s="25"/>
    </row>
    <row r="12" spans="1:13" s="3" customFormat="1" x14ac:dyDescent="0.25">
      <c r="A12" s="19">
        <v>21</v>
      </c>
      <c r="B12" s="57" t="s">
        <v>28</v>
      </c>
      <c r="C12" s="13"/>
      <c r="D12" s="7"/>
      <c r="E12" s="177"/>
      <c r="F12" s="163"/>
      <c r="G12" s="59"/>
      <c r="H12" s="177"/>
      <c r="I12" s="117">
        <v>0</v>
      </c>
      <c r="J12" s="83"/>
      <c r="K12" s="70"/>
      <c r="L12" s="23"/>
      <c r="M12" s="23"/>
    </row>
    <row r="13" spans="1:13" x14ac:dyDescent="0.25">
      <c r="A13" s="125"/>
      <c r="B13" s="58"/>
      <c r="C13" s="176"/>
      <c r="D13" s="45"/>
      <c r="E13" s="242"/>
      <c r="F13" s="223"/>
      <c r="G13" s="224"/>
      <c r="H13" s="242"/>
      <c r="I13" s="77"/>
      <c r="J13" s="82"/>
      <c r="K13" s="69"/>
      <c r="L13" s="25"/>
      <c r="M13" s="25"/>
    </row>
    <row r="14" spans="1:13" s="3" customFormat="1" x14ac:dyDescent="0.25">
      <c r="A14" s="21">
        <v>22</v>
      </c>
      <c r="B14" s="57" t="s">
        <v>3</v>
      </c>
      <c r="C14" s="13"/>
      <c r="D14" s="7"/>
      <c r="E14" s="177"/>
      <c r="F14" s="163"/>
      <c r="G14" s="59"/>
      <c r="H14" s="177"/>
      <c r="I14" s="117">
        <v>0</v>
      </c>
      <c r="J14" s="83"/>
      <c r="K14" s="70"/>
      <c r="L14" s="23"/>
      <c r="M14" s="23"/>
    </row>
    <row r="15" spans="1:13" x14ac:dyDescent="0.25">
      <c r="A15" s="125"/>
      <c r="B15" s="58"/>
      <c r="C15" s="176"/>
      <c r="D15" s="45"/>
      <c r="E15" s="242"/>
      <c r="F15" s="176"/>
      <c r="G15" s="45"/>
      <c r="H15" s="242"/>
      <c r="I15" s="77"/>
      <c r="J15" s="82"/>
      <c r="K15" s="69"/>
      <c r="L15" s="25"/>
      <c r="M15" s="25"/>
    </row>
    <row r="16" spans="1:13" s="3" customFormat="1" ht="15.75" customHeight="1" x14ac:dyDescent="0.25">
      <c r="A16" s="21">
        <v>23</v>
      </c>
      <c r="B16" s="157" t="s">
        <v>4</v>
      </c>
      <c r="C16" s="14"/>
      <c r="D16" s="10"/>
      <c r="E16" s="177"/>
      <c r="F16" s="11"/>
      <c r="G16" s="8"/>
      <c r="H16" s="177"/>
      <c r="I16" s="70">
        <f>SUM(I20+I17)</f>
        <v>43</v>
      </c>
      <c r="J16" s="70">
        <f>SUM(J17,J20)</f>
        <v>43</v>
      </c>
      <c r="K16" s="70">
        <f>SUM(K17,K20)</f>
        <v>0</v>
      </c>
      <c r="L16" s="28"/>
      <c r="M16" s="29">
        <f>SUM(M17:M21)</f>
        <v>30</v>
      </c>
    </row>
    <row r="17" spans="1:17" s="3" customFormat="1" ht="15.75" customHeight="1" x14ac:dyDescent="0.25">
      <c r="A17" s="93"/>
      <c r="B17" s="95"/>
      <c r="C17" s="15" t="s">
        <v>465</v>
      </c>
      <c r="D17" s="5" t="s">
        <v>29</v>
      </c>
      <c r="E17" s="243"/>
      <c r="F17" s="15"/>
      <c r="G17" s="5"/>
      <c r="H17" s="243"/>
      <c r="I17" s="103">
        <v>39</v>
      </c>
      <c r="J17" s="84">
        <v>39</v>
      </c>
      <c r="K17" s="71">
        <v>0</v>
      </c>
      <c r="L17" s="30"/>
      <c r="M17" s="30">
        <v>22</v>
      </c>
    </row>
    <row r="18" spans="1:17" ht="15.75" x14ac:dyDescent="0.25">
      <c r="A18" s="41"/>
      <c r="B18" s="58"/>
      <c r="C18" s="92">
        <v>30775396</v>
      </c>
      <c r="D18" s="56" t="s">
        <v>488</v>
      </c>
      <c r="E18" s="268" t="s">
        <v>489</v>
      </c>
      <c r="F18" s="189"/>
      <c r="G18" s="56" t="s">
        <v>488</v>
      </c>
      <c r="H18" s="128"/>
      <c r="I18" s="181"/>
      <c r="J18" s="85"/>
      <c r="K18" s="72"/>
      <c r="L18" s="24"/>
      <c r="M18" s="24"/>
      <c r="Q18" s="42"/>
    </row>
    <row r="19" spans="1:17" ht="15.75" x14ac:dyDescent="0.25">
      <c r="A19" s="41"/>
      <c r="B19" s="58"/>
      <c r="C19" s="235">
        <v>36064386</v>
      </c>
      <c r="D19" s="143" t="s">
        <v>58</v>
      </c>
      <c r="E19" s="268"/>
      <c r="F19" s="189"/>
      <c r="G19" s="143" t="s">
        <v>58</v>
      </c>
      <c r="H19" s="128"/>
      <c r="I19" s="181"/>
      <c r="J19" s="85"/>
      <c r="K19" s="72"/>
      <c r="L19" s="24"/>
      <c r="M19" s="24"/>
      <c r="Q19" s="42"/>
    </row>
    <row r="20" spans="1:17" s="3" customFormat="1" ht="15.75" x14ac:dyDescent="0.25">
      <c r="A20" s="93"/>
      <c r="B20" s="95"/>
      <c r="C20" s="15" t="s">
        <v>54</v>
      </c>
      <c r="D20" s="5" t="s">
        <v>55</v>
      </c>
      <c r="E20" s="133"/>
      <c r="F20" s="15"/>
      <c r="G20" s="5"/>
      <c r="H20" s="244"/>
      <c r="I20" s="103">
        <v>4</v>
      </c>
      <c r="J20" s="86">
        <v>4</v>
      </c>
      <c r="K20" s="73">
        <v>0</v>
      </c>
      <c r="L20" s="32"/>
      <c r="M20" s="32">
        <v>8</v>
      </c>
      <c r="Q20" s="42"/>
    </row>
    <row r="21" spans="1:17" x14ac:dyDescent="0.25">
      <c r="A21" s="41"/>
      <c r="B21" s="58"/>
      <c r="C21" s="92">
        <v>30775396</v>
      </c>
      <c r="D21" s="56" t="s">
        <v>488</v>
      </c>
      <c r="E21" s="128" t="s">
        <v>395</v>
      </c>
      <c r="F21" s="189"/>
      <c r="G21" s="56" t="s">
        <v>53</v>
      </c>
      <c r="H21" s="245"/>
      <c r="I21" s="77"/>
      <c r="J21" s="82"/>
      <c r="K21" s="69"/>
      <c r="L21" s="25"/>
      <c r="M21" s="25"/>
    </row>
    <row r="22" spans="1:17" s="3" customFormat="1" x14ac:dyDescent="0.25">
      <c r="A22" s="21">
        <v>24</v>
      </c>
      <c r="B22" s="57" t="s">
        <v>5</v>
      </c>
      <c r="C22" s="13"/>
      <c r="D22" s="7"/>
      <c r="E22" s="177"/>
      <c r="F22" s="11"/>
      <c r="G22" s="221"/>
      <c r="H22" s="177"/>
      <c r="I22" s="117">
        <f>SUM(I23+I26+I28+I30+I32+I34+I36+I42+I45+I47+I49+I52+I54+I56+I76+I78)</f>
        <v>1364</v>
      </c>
      <c r="J22" s="83">
        <v>1404</v>
      </c>
      <c r="K22" s="70">
        <f>SUM(K23,K26,K28,K30,K32,K34,K36,K42,K45,K47,K49,K52,K54,K56,K76,K78)</f>
        <v>143</v>
      </c>
      <c r="L22" s="28"/>
      <c r="M22" s="29">
        <f>SUM(M23:M79)</f>
        <v>696</v>
      </c>
    </row>
    <row r="23" spans="1:17" s="3" customFormat="1" x14ac:dyDescent="0.25">
      <c r="A23" s="44"/>
      <c r="B23" s="46"/>
      <c r="C23" s="15" t="s">
        <v>265</v>
      </c>
      <c r="D23" s="91" t="s">
        <v>50</v>
      </c>
      <c r="E23" s="243"/>
      <c r="F23" s="15"/>
      <c r="G23" s="5"/>
      <c r="H23" s="246"/>
      <c r="I23" s="103">
        <v>0</v>
      </c>
      <c r="J23" s="86">
        <v>18</v>
      </c>
      <c r="K23" s="73">
        <f>SUM(K24:K25)</f>
        <v>18</v>
      </c>
      <c r="L23" s="32"/>
      <c r="M23" s="32">
        <v>30</v>
      </c>
    </row>
    <row r="24" spans="1:17" s="3" customFormat="1" x14ac:dyDescent="0.25">
      <c r="A24" s="44"/>
      <c r="B24" s="46"/>
      <c r="C24" s="92">
        <v>17050332</v>
      </c>
      <c r="D24" s="62" t="s">
        <v>56</v>
      </c>
      <c r="E24" s="128" t="s">
        <v>395</v>
      </c>
      <c r="F24" s="190"/>
      <c r="G24" s="47" t="s">
        <v>56</v>
      </c>
      <c r="H24" s="247"/>
      <c r="I24" s="151"/>
      <c r="J24" s="87"/>
      <c r="K24" s="74"/>
      <c r="L24" s="31"/>
      <c r="M24" s="31"/>
    </row>
    <row r="25" spans="1:17" s="3" customFormat="1" x14ac:dyDescent="0.25">
      <c r="A25" s="44"/>
      <c r="B25" s="46"/>
      <c r="C25" s="92">
        <v>891657</v>
      </c>
      <c r="D25" s="62" t="s">
        <v>613</v>
      </c>
      <c r="E25" s="128" t="s">
        <v>395</v>
      </c>
      <c r="F25" s="225"/>
      <c r="G25" s="47" t="s">
        <v>613</v>
      </c>
      <c r="H25" s="247"/>
      <c r="I25" s="151"/>
      <c r="J25" s="87"/>
      <c r="K25" s="74">
        <v>18</v>
      </c>
      <c r="L25" s="31"/>
      <c r="M25" s="31"/>
    </row>
    <row r="26" spans="1:17" s="3" customFormat="1" x14ac:dyDescent="0.25">
      <c r="A26" s="44"/>
      <c r="B26" s="46"/>
      <c r="C26" s="15" t="s">
        <v>266</v>
      </c>
      <c r="D26" s="91" t="s">
        <v>57</v>
      </c>
      <c r="E26" s="248"/>
      <c r="F26" s="15"/>
      <c r="G26" s="5"/>
      <c r="H26" s="248"/>
      <c r="I26" s="103">
        <v>0</v>
      </c>
      <c r="J26" s="86">
        <v>18</v>
      </c>
      <c r="K26" s="73">
        <f>SUM(K27:K27)</f>
        <v>18</v>
      </c>
      <c r="L26" s="32"/>
      <c r="M26" s="32">
        <v>30</v>
      </c>
    </row>
    <row r="27" spans="1:17" s="3" customFormat="1" x14ac:dyDescent="0.25">
      <c r="A27" s="44"/>
      <c r="B27" s="46"/>
      <c r="C27" s="92">
        <v>891657</v>
      </c>
      <c r="D27" s="62" t="s">
        <v>614</v>
      </c>
      <c r="E27" s="128" t="s">
        <v>395</v>
      </c>
      <c r="F27" s="225"/>
      <c r="G27" s="62" t="s">
        <v>613</v>
      </c>
      <c r="H27" s="249"/>
      <c r="I27" s="182"/>
      <c r="J27" s="88"/>
      <c r="K27" s="75">
        <v>18</v>
      </c>
      <c r="L27" s="31"/>
      <c r="M27" s="31"/>
    </row>
    <row r="28" spans="1:17" s="3" customFormat="1" x14ac:dyDescent="0.25">
      <c r="A28" s="44"/>
      <c r="B28" s="46"/>
      <c r="C28" s="15" t="s">
        <v>267</v>
      </c>
      <c r="D28" s="91" t="s">
        <v>61</v>
      </c>
      <c r="E28" s="243"/>
      <c r="F28" s="15"/>
      <c r="G28" s="5"/>
      <c r="H28" s="133"/>
      <c r="I28" s="103">
        <v>0</v>
      </c>
      <c r="J28" s="86">
        <v>0</v>
      </c>
      <c r="K28" s="73"/>
      <c r="L28" s="32"/>
      <c r="M28" s="32">
        <v>20</v>
      </c>
    </row>
    <row r="29" spans="1:17" s="3" customFormat="1" x14ac:dyDescent="0.25">
      <c r="A29" s="44"/>
      <c r="B29" s="46"/>
      <c r="C29" s="92">
        <v>891657</v>
      </c>
      <c r="D29" s="62" t="s">
        <v>613</v>
      </c>
      <c r="E29" s="128" t="s">
        <v>395</v>
      </c>
      <c r="F29" s="225"/>
      <c r="G29" s="62" t="s">
        <v>613</v>
      </c>
      <c r="H29" s="128"/>
      <c r="I29" s="77"/>
      <c r="J29" s="88"/>
      <c r="K29" s="75"/>
      <c r="L29" s="31"/>
      <c r="M29" s="31"/>
    </row>
    <row r="30" spans="1:17" s="3" customFormat="1" x14ac:dyDescent="0.25">
      <c r="A30" s="44"/>
      <c r="B30" s="46"/>
      <c r="C30" s="5" t="s">
        <v>268</v>
      </c>
      <c r="D30" s="5" t="s">
        <v>62</v>
      </c>
      <c r="E30" s="248"/>
      <c r="F30" s="15"/>
      <c r="G30" s="5"/>
      <c r="H30" s="248"/>
      <c r="I30" s="103">
        <v>0</v>
      </c>
      <c r="J30" s="86">
        <v>0</v>
      </c>
      <c r="K30" s="73"/>
      <c r="L30" s="32"/>
      <c r="M30" s="32">
        <v>20</v>
      </c>
    </row>
    <row r="31" spans="1:17" s="3" customFormat="1" x14ac:dyDescent="0.25">
      <c r="A31" s="44"/>
      <c r="B31" s="46"/>
      <c r="C31" s="92">
        <v>17050332</v>
      </c>
      <c r="D31" s="62" t="s">
        <v>56</v>
      </c>
      <c r="E31" s="128" t="s">
        <v>395</v>
      </c>
      <c r="F31" s="92"/>
      <c r="G31" s="47" t="s">
        <v>56</v>
      </c>
      <c r="H31" s="250"/>
      <c r="I31" s="182"/>
      <c r="J31" s="88"/>
      <c r="K31" s="75"/>
      <c r="L31" s="31"/>
      <c r="M31" s="31"/>
    </row>
    <row r="32" spans="1:17" s="3" customFormat="1" x14ac:dyDescent="0.25">
      <c r="A32" s="44"/>
      <c r="B32" s="46"/>
      <c r="C32" s="15" t="s">
        <v>269</v>
      </c>
      <c r="D32" s="91" t="s">
        <v>63</v>
      </c>
      <c r="E32" s="243"/>
      <c r="F32" s="15"/>
      <c r="G32" s="5"/>
      <c r="H32" s="133"/>
      <c r="I32" s="73">
        <v>34</v>
      </c>
      <c r="J32" s="86">
        <v>34</v>
      </c>
      <c r="K32" s="73"/>
      <c r="L32" s="32"/>
      <c r="M32" s="32">
        <v>8</v>
      </c>
    </row>
    <row r="33" spans="1:13" s="3" customFormat="1" x14ac:dyDescent="0.25">
      <c r="A33" s="44"/>
      <c r="B33" s="46"/>
      <c r="C33" s="92">
        <v>17050332</v>
      </c>
      <c r="D33" s="62" t="s">
        <v>56</v>
      </c>
      <c r="E33" s="128" t="s">
        <v>395</v>
      </c>
      <c r="F33" s="92"/>
      <c r="G33" s="47" t="s">
        <v>56</v>
      </c>
      <c r="H33" s="128"/>
      <c r="I33" s="69"/>
      <c r="J33" s="88"/>
      <c r="K33" s="75"/>
      <c r="L33" s="31"/>
      <c r="M33" s="31"/>
    </row>
    <row r="34" spans="1:13" s="3" customFormat="1" x14ac:dyDescent="0.25">
      <c r="A34" s="44"/>
      <c r="B34" s="46"/>
      <c r="C34" s="15" t="s">
        <v>270</v>
      </c>
      <c r="D34" s="91" t="s">
        <v>51</v>
      </c>
      <c r="E34" s="243"/>
      <c r="F34" s="15"/>
      <c r="G34" s="5"/>
      <c r="H34" s="243"/>
      <c r="I34" s="73">
        <v>55</v>
      </c>
      <c r="J34" s="86">
        <v>55</v>
      </c>
      <c r="K34" s="73"/>
      <c r="L34" s="32"/>
      <c r="M34" s="32">
        <v>30</v>
      </c>
    </row>
    <row r="35" spans="1:13" s="3" customFormat="1" x14ac:dyDescent="0.25">
      <c r="A35" s="44"/>
      <c r="B35" s="46"/>
      <c r="C35" s="92">
        <v>17050332</v>
      </c>
      <c r="D35" s="62" t="s">
        <v>56</v>
      </c>
      <c r="E35" s="128" t="s">
        <v>395</v>
      </c>
      <c r="F35" s="190"/>
      <c r="G35" s="47" t="s">
        <v>56</v>
      </c>
      <c r="H35" s="247"/>
      <c r="I35" s="151"/>
      <c r="J35" s="87"/>
      <c r="K35" s="74"/>
      <c r="L35" s="31"/>
      <c r="M35" s="31"/>
    </row>
    <row r="36" spans="1:13" s="3" customFormat="1" x14ac:dyDescent="0.25">
      <c r="A36" s="44"/>
      <c r="B36" s="46"/>
      <c r="C36" s="161" t="s">
        <v>398</v>
      </c>
      <c r="D36" s="97" t="s">
        <v>64</v>
      </c>
      <c r="E36" s="173"/>
      <c r="F36" s="161"/>
      <c r="G36" s="96"/>
      <c r="H36" s="251"/>
      <c r="I36" s="149">
        <v>0</v>
      </c>
      <c r="J36" s="99">
        <v>2</v>
      </c>
      <c r="K36" s="100">
        <f>SUM(K37,K40)</f>
        <v>2</v>
      </c>
      <c r="L36" s="101"/>
      <c r="M36" s="101">
        <v>8</v>
      </c>
    </row>
    <row r="37" spans="1:13" s="3" customFormat="1" x14ac:dyDescent="0.25">
      <c r="A37" s="44"/>
      <c r="B37" s="95"/>
      <c r="C37" s="15" t="s">
        <v>273</v>
      </c>
      <c r="D37" s="91" t="s">
        <v>399</v>
      </c>
      <c r="E37" s="243"/>
      <c r="F37" s="15"/>
      <c r="G37" s="5"/>
      <c r="H37" s="133"/>
      <c r="I37" s="103"/>
      <c r="J37" s="86"/>
      <c r="K37" s="73">
        <f>SUM(K38:K39)</f>
        <v>0</v>
      </c>
      <c r="L37" s="32"/>
      <c r="M37" s="32"/>
    </row>
    <row r="38" spans="1:13" x14ac:dyDescent="0.25">
      <c r="A38" s="44"/>
      <c r="B38" s="58"/>
      <c r="C38" s="92">
        <v>891657</v>
      </c>
      <c r="D38" s="62" t="s">
        <v>613</v>
      </c>
      <c r="E38" s="128" t="s">
        <v>395</v>
      </c>
      <c r="F38" s="226"/>
      <c r="G38" s="62" t="s">
        <v>613</v>
      </c>
      <c r="H38" s="128"/>
      <c r="I38" s="77"/>
      <c r="J38" s="82"/>
      <c r="K38" s="74"/>
      <c r="L38" s="31"/>
      <c r="M38" s="31"/>
    </row>
    <row r="39" spans="1:13" x14ac:dyDescent="0.25">
      <c r="A39" s="44"/>
      <c r="B39" s="58"/>
      <c r="C39" s="92">
        <v>31797920</v>
      </c>
      <c r="D39" s="62" t="s">
        <v>490</v>
      </c>
      <c r="E39" s="128" t="s">
        <v>395</v>
      </c>
      <c r="F39" s="226"/>
      <c r="G39" s="47" t="s">
        <v>60</v>
      </c>
      <c r="H39" s="128"/>
      <c r="I39" s="77"/>
      <c r="J39" s="82"/>
      <c r="K39" s="74"/>
      <c r="L39" s="31"/>
      <c r="M39" s="31"/>
    </row>
    <row r="40" spans="1:13" s="3" customFormat="1" x14ac:dyDescent="0.25">
      <c r="A40" s="44"/>
      <c r="B40" s="95"/>
      <c r="C40" s="15" t="s">
        <v>274</v>
      </c>
      <c r="D40" s="91" t="s">
        <v>400</v>
      </c>
      <c r="E40" s="133"/>
      <c r="F40" s="134"/>
      <c r="G40" s="5"/>
      <c r="H40" s="133"/>
      <c r="I40" s="103"/>
      <c r="J40" s="86">
        <v>2</v>
      </c>
      <c r="K40" s="73">
        <f>SUM(K41)</f>
        <v>2</v>
      </c>
      <c r="L40" s="32"/>
      <c r="M40" s="32">
        <v>0</v>
      </c>
    </row>
    <row r="41" spans="1:13" x14ac:dyDescent="0.25">
      <c r="A41" s="44"/>
      <c r="B41" s="58"/>
      <c r="C41" s="92">
        <v>42128790</v>
      </c>
      <c r="D41" s="62" t="s">
        <v>491</v>
      </c>
      <c r="E41" s="191" t="s">
        <v>395</v>
      </c>
      <c r="F41" s="192"/>
      <c r="G41" s="56" t="s">
        <v>59</v>
      </c>
      <c r="H41" s="191"/>
      <c r="I41" s="151"/>
      <c r="J41" s="87"/>
      <c r="K41" s="74">
        <v>2</v>
      </c>
      <c r="L41" s="31"/>
      <c r="M41" s="31"/>
    </row>
    <row r="42" spans="1:13" s="3" customFormat="1" x14ac:dyDescent="0.25">
      <c r="A42" s="44"/>
      <c r="B42" s="95"/>
      <c r="C42" s="15" t="s">
        <v>271</v>
      </c>
      <c r="D42" s="91" t="s">
        <v>65</v>
      </c>
      <c r="E42" s="243"/>
      <c r="F42" s="15"/>
      <c r="G42" s="5"/>
      <c r="H42" s="133"/>
      <c r="I42" s="103">
        <v>0</v>
      </c>
      <c r="J42" s="86">
        <v>0</v>
      </c>
      <c r="K42" s="73"/>
      <c r="L42" s="32"/>
      <c r="M42" s="32">
        <v>0</v>
      </c>
    </row>
    <row r="43" spans="1:13" x14ac:dyDescent="0.25">
      <c r="A43" s="44"/>
      <c r="B43" s="58"/>
      <c r="C43" s="92">
        <v>891657</v>
      </c>
      <c r="D43" s="62" t="s">
        <v>613</v>
      </c>
      <c r="E43" s="128" t="s">
        <v>395</v>
      </c>
      <c r="F43" s="226"/>
      <c r="G43" s="62" t="s">
        <v>613</v>
      </c>
      <c r="H43" s="128"/>
      <c r="I43" s="77"/>
      <c r="J43" s="82"/>
      <c r="K43" s="74"/>
      <c r="L43" s="31"/>
      <c r="M43" s="31"/>
    </row>
    <row r="44" spans="1:13" x14ac:dyDescent="0.25">
      <c r="A44" s="44"/>
      <c r="B44" s="58"/>
      <c r="C44" s="92">
        <v>31797920</v>
      </c>
      <c r="D44" s="62" t="s">
        <v>490</v>
      </c>
      <c r="E44" s="128" t="s">
        <v>395</v>
      </c>
      <c r="F44" s="225"/>
      <c r="G44" s="47" t="s">
        <v>60</v>
      </c>
      <c r="H44" s="128"/>
      <c r="I44" s="77"/>
      <c r="J44" s="82"/>
      <c r="K44" s="74"/>
      <c r="L44" s="31"/>
      <c r="M44" s="31"/>
    </row>
    <row r="45" spans="1:13" s="3" customFormat="1" x14ac:dyDescent="0.25">
      <c r="A45" s="44"/>
      <c r="B45" s="95" t="s">
        <v>219</v>
      </c>
      <c r="C45" s="15" t="s">
        <v>272</v>
      </c>
      <c r="D45" s="91" t="s">
        <v>66</v>
      </c>
      <c r="E45" s="248"/>
      <c r="F45" s="15"/>
      <c r="G45" s="5"/>
      <c r="H45" s="133"/>
      <c r="I45" s="103">
        <v>0</v>
      </c>
      <c r="J45" s="86">
        <v>0</v>
      </c>
      <c r="K45" s="73"/>
      <c r="L45" s="32"/>
      <c r="M45" s="32">
        <v>0</v>
      </c>
    </row>
    <row r="46" spans="1:13" x14ac:dyDescent="0.25">
      <c r="A46" s="44"/>
      <c r="B46" s="46"/>
      <c r="C46" s="92"/>
      <c r="D46" s="56" t="s">
        <v>58</v>
      </c>
      <c r="E46" s="128" t="s">
        <v>395</v>
      </c>
      <c r="F46" s="92"/>
      <c r="G46" s="56" t="s">
        <v>58</v>
      </c>
      <c r="H46" s="128"/>
      <c r="I46" s="77"/>
      <c r="J46" s="82"/>
      <c r="K46" s="74"/>
      <c r="L46" s="31"/>
      <c r="M46" s="31"/>
    </row>
    <row r="47" spans="1:13" s="3" customFormat="1" x14ac:dyDescent="0.25">
      <c r="A47" s="44"/>
      <c r="B47" s="46"/>
      <c r="C47" s="15" t="s">
        <v>275</v>
      </c>
      <c r="D47" s="91" t="s">
        <v>67</v>
      </c>
      <c r="E47" s="248"/>
      <c r="F47" s="15"/>
      <c r="G47" s="5"/>
      <c r="H47" s="133"/>
      <c r="I47" s="73">
        <v>251</v>
      </c>
      <c r="J47" s="86">
        <v>251</v>
      </c>
      <c r="K47" s="73">
        <f>SUM(K48:K48)</f>
        <v>4</v>
      </c>
      <c r="L47" s="32"/>
      <c r="M47" s="32">
        <v>150</v>
      </c>
    </row>
    <row r="48" spans="1:13" x14ac:dyDescent="0.25">
      <c r="A48" s="44"/>
      <c r="B48" s="46"/>
      <c r="C48" s="92">
        <v>42128790</v>
      </c>
      <c r="D48" s="62" t="s">
        <v>491</v>
      </c>
      <c r="E48" s="128" t="s">
        <v>395</v>
      </c>
      <c r="F48" s="225"/>
      <c r="G48" s="47" t="s">
        <v>59</v>
      </c>
      <c r="H48" s="128"/>
      <c r="I48" s="69"/>
      <c r="J48" s="82"/>
      <c r="K48" s="74">
        <v>4</v>
      </c>
      <c r="L48" s="31"/>
      <c r="M48" s="31"/>
    </row>
    <row r="49" spans="1:13" s="3" customFormat="1" x14ac:dyDescent="0.25">
      <c r="A49" s="44"/>
      <c r="B49" s="46"/>
      <c r="C49" s="161" t="s">
        <v>276</v>
      </c>
      <c r="D49" s="97" t="s">
        <v>68</v>
      </c>
      <c r="E49" s="252"/>
      <c r="F49" s="161"/>
      <c r="G49" s="96"/>
      <c r="H49" s="173"/>
      <c r="I49" s="100">
        <v>446</v>
      </c>
      <c r="J49" s="99">
        <v>446</v>
      </c>
      <c r="K49" s="100"/>
      <c r="L49" s="101"/>
      <c r="M49" s="101">
        <v>240</v>
      </c>
    </row>
    <row r="50" spans="1:13" s="3" customFormat="1" x14ac:dyDescent="0.25">
      <c r="A50" s="44"/>
      <c r="B50" s="46"/>
      <c r="C50" s="15" t="s">
        <v>277</v>
      </c>
      <c r="D50" s="91" t="s">
        <v>402</v>
      </c>
      <c r="E50" s="133" t="s">
        <v>395</v>
      </c>
      <c r="F50" s="134"/>
      <c r="G50" s="5"/>
      <c r="H50" s="133"/>
      <c r="I50" s="103"/>
      <c r="J50" s="86"/>
      <c r="K50" s="73"/>
      <c r="L50" s="32"/>
      <c r="M50" s="32"/>
    </row>
    <row r="51" spans="1:13" s="3" customFormat="1" x14ac:dyDescent="0.25">
      <c r="A51" s="44"/>
      <c r="B51" s="46"/>
      <c r="C51" s="92">
        <v>891657</v>
      </c>
      <c r="D51" s="62" t="s">
        <v>613</v>
      </c>
      <c r="E51" s="191" t="s">
        <v>489</v>
      </c>
      <c r="F51" s="192"/>
      <c r="G51" s="62" t="s">
        <v>613</v>
      </c>
      <c r="H51" s="191"/>
      <c r="I51" s="151"/>
      <c r="J51" s="87"/>
      <c r="K51" s="74"/>
      <c r="L51" s="31"/>
      <c r="M51" s="31"/>
    </row>
    <row r="52" spans="1:13" s="3" customFormat="1" x14ac:dyDescent="0.25">
      <c r="A52" s="44"/>
      <c r="B52" s="46"/>
      <c r="C52" s="162" t="s">
        <v>278</v>
      </c>
      <c r="D52" s="105" t="s">
        <v>69</v>
      </c>
      <c r="E52" s="253"/>
      <c r="F52" s="162"/>
      <c r="G52" s="104"/>
      <c r="H52" s="170"/>
      <c r="I52" s="152">
        <v>0</v>
      </c>
      <c r="J52" s="107">
        <v>0</v>
      </c>
      <c r="K52" s="106"/>
      <c r="L52" s="108"/>
      <c r="M52" s="108"/>
    </row>
    <row r="53" spans="1:13" x14ac:dyDescent="0.25">
      <c r="A53" s="44"/>
      <c r="B53" s="46"/>
      <c r="C53" s="92">
        <v>17050332</v>
      </c>
      <c r="D53" s="47" t="s">
        <v>56</v>
      </c>
      <c r="E53" s="128" t="s">
        <v>395</v>
      </c>
      <c r="F53" s="92"/>
      <c r="G53" s="47" t="s">
        <v>56</v>
      </c>
      <c r="H53" s="128"/>
      <c r="I53" s="77"/>
      <c r="J53" s="82"/>
      <c r="K53" s="74"/>
      <c r="L53" s="31"/>
      <c r="M53" s="31"/>
    </row>
    <row r="54" spans="1:13" s="3" customFormat="1" x14ac:dyDescent="0.25">
      <c r="A54" s="44"/>
      <c r="B54" s="46"/>
      <c r="C54" s="162" t="s">
        <v>279</v>
      </c>
      <c r="D54" s="105" t="s">
        <v>70</v>
      </c>
      <c r="E54" s="253"/>
      <c r="F54" s="162"/>
      <c r="G54" s="104"/>
      <c r="H54" s="170"/>
      <c r="I54" s="152">
        <v>297</v>
      </c>
      <c r="J54" s="107">
        <v>297</v>
      </c>
      <c r="K54" s="106"/>
      <c r="L54" s="108"/>
      <c r="M54" s="108"/>
    </row>
    <row r="55" spans="1:13" x14ac:dyDescent="0.25">
      <c r="A55" s="44"/>
      <c r="B55" s="46"/>
      <c r="C55" s="92">
        <v>42128790</v>
      </c>
      <c r="D55" s="62" t="s">
        <v>491</v>
      </c>
      <c r="E55" s="128" t="s">
        <v>395</v>
      </c>
      <c r="F55" s="226"/>
      <c r="G55" s="47" t="s">
        <v>59</v>
      </c>
      <c r="H55" s="128"/>
      <c r="I55" s="77"/>
      <c r="J55" s="82"/>
      <c r="K55" s="74"/>
      <c r="L55" s="31"/>
      <c r="M55" s="31"/>
    </row>
    <row r="56" spans="1:13" s="3" customFormat="1" x14ac:dyDescent="0.25">
      <c r="A56" s="44"/>
      <c r="B56" s="46"/>
      <c r="C56" s="161" t="s">
        <v>280</v>
      </c>
      <c r="D56" s="97" t="s">
        <v>401</v>
      </c>
      <c r="E56" s="252"/>
      <c r="F56" s="161"/>
      <c r="G56" s="96"/>
      <c r="H56" s="173"/>
      <c r="I56" s="149">
        <v>187</v>
      </c>
      <c r="J56" s="99">
        <v>187</v>
      </c>
      <c r="K56" s="100">
        <v>101</v>
      </c>
      <c r="L56" s="101"/>
      <c r="M56" s="101">
        <v>130</v>
      </c>
    </row>
    <row r="57" spans="1:13" s="3" customFormat="1" x14ac:dyDescent="0.25">
      <c r="A57" s="44"/>
      <c r="B57" s="46"/>
      <c r="C57" s="15" t="s">
        <v>281</v>
      </c>
      <c r="D57" s="91" t="s">
        <v>71</v>
      </c>
      <c r="E57" s="133" t="s">
        <v>395</v>
      </c>
      <c r="F57" s="134"/>
      <c r="G57" s="5"/>
      <c r="H57" s="133"/>
      <c r="I57" s="103"/>
      <c r="J57" s="86"/>
      <c r="K57" s="73">
        <f>SUM(K58:K60)</f>
        <v>101</v>
      </c>
      <c r="L57" s="32"/>
      <c r="M57" s="32"/>
    </row>
    <row r="58" spans="1:13" x14ac:dyDescent="0.25">
      <c r="A58" s="44"/>
      <c r="B58" s="46"/>
      <c r="C58" s="92">
        <v>891658</v>
      </c>
      <c r="D58" s="62" t="s">
        <v>613</v>
      </c>
      <c r="E58" s="191"/>
      <c r="F58" s="227"/>
      <c r="G58" s="62" t="s">
        <v>613</v>
      </c>
      <c r="H58" s="191"/>
      <c r="I58" s="151"/>
      <c r="J58" s="87"/>
      <c r="K58" s="74">
        <v>90</v>
      </c>
      <c r="L58" s="31"/>
      <c r="M58" s="31"/>
    </row>
    <row r="59" spans="1:13" x14ac:dyDescent="0.25">
      <c r="A59" s="44"/>
      <c r="B59" s="46"/>
      <c r="C59" s="92">
        <v>31797920</v>
      </c>
      <c r="D59" s="62" t="s">
        <v>490</v>
      </c>
      <c r="E59" s="128" t="s">
        <v>395</v>
      </c>
      <c r="F59" s="226"/>
      <c r="G59" s="47" t="s">
        <v>60</v>
      </c>
      <c r="H59" s="128"/>
      <c r="I59" s="77"/>
      <c r="J59" s="82"/>
      <c r="K59" s="74">
        <v>11</v>
      </c>
      <c r="L59" s="31"/>
      <c r="M59" s="31"/>
    </row>
    <row r="60" spans="1:13" x14ac:dyDescent="0.25">
      <c r="A60" s="44"/>
      <c r="B60" s="46"/>
      <c r="C60" s="235">
        <v>36064386</v>
      </c>
      <c r="D60" s="143" t="s">
        <v>58</v>
      </c>
      <c r="E60" s="128" t="s">
        <v>395</v>
      </c>
      <c r="F60" s="226"/>
      <c r="G60" s="143" t="s">
        <v>58</v>
      </c>
      <c r="H60" s="128"/>
      <c r="I60" s="77"/>
      <c r="J60" s="82"/>
      <c r="K60" s="74"/>
      <c r="L60" s="31"/>
      <c r="M60" s="31"/>
    </row>
    <row r="61" spans="1:13" x14ac:dyDescent="0.25">
      <c r="A61" s="44"/>
      <c r="B61" s="46"/>
      <c r="C61" s="235"/>
      <c r="D61" s="336" t="s">
        <v>586</v>
      </c>
      <c r="E61" s="128" t="s">
        <v>489</v>
      </c>
      <c r="F61" s="226"/>
      <c r="G61" s="336" t="s">
        <v>586</v>
      </c>
      <c r="H61" s="128"/>
      <c r="I61" s="77"/>
      <c r="J61" s="82"/>
      <c r="K61" s="74"/>
      <c r="L61" s="31"/>
      <c r="M61" s="31"/>
    </row>
    <row r="62" spans="1:13" s="3" customFormat="1" x14ac:dyDescent="0.25">
      <c r="A62" s="44"/>
      <c r="B62" s="46"/>
      <c r="C62" s="15" t="s">
        <v>403</v>
      </c>
      <c r="D62" s="91" t="s">
        <v>404</v>
      </c>
      <c r="E62" s="133" t="s">
        <v>395</v>
      </c>
      <c r="F62" s="134"/>
      <c r="G62" s="5"/>
      <c r="H62" s="133"/>
      <c r="I62" s="103"/>
      <c r="J62" s="86"/>
      <c r="K62" s="73">
        <f>SUM(K63:K65)</f>
        <v>0</v>
      </c>
      <c r="L62" s="32"/>
      <c r="M62" s="32"/>
    </row>
    <row r="63" spans="1:13" x14ac:dyDescent="0.25">
      <c r="A63" s="44"/>
      <c r="B63" s="46"/>
      <c r="C63" s="92">
        <v>891658</v>
      </c>
      <c r="D63" s="62" t="s">
        <v>613</v>
      </c>
      <c r="E63" s="191"/>
      <c r="F63" s="227"/>
      <c r="G63" s="62" t="s">
        <v>613</v>
      </c>
      <c r="H63" s="191"/>
      <c r="I63" s="151"/>
      <c r="J63" s="87"/>
      <c r="K63" s="74"/>
      <c r="L63" s="31"/>
      <c r="M63" s="31"/>
    </row>
    <row r="64" spans="1:13" x14ac:dyDescent="0.25">
      <c r="A64" s="44"/>
      <c r="B64" s="46"/>
      <c r="C64" s="92">
        <v>31797920</v>
      </c>
      <c r="D64" s="62" t="s">
        <v>490</v>
      </c>
      <c r="E64" s="128" t="s">
        <v>395</v>
      </c>
      <c r="F64" s="226"/>
      <c r="G64" s="47" t="s">
        <v>60</v>
      </c>
      <c r="H64" s="128"/>
      <c r="I64" s="77"/>
      <c r="J64" s="82"/>
      <c r="K64" s="74"/>
      <c r="L64" s="31"/>
      <c r="M64" s="31"/>
    </row>
    <row r="65" spans="1:16" x14ac:dyDescent="0.25">
      <c r="A65" s="44"/>
      <c r="B65" s="46"/>
      <c r="C65" s="235">
        <v>36064386</v>
      </c>
      <c r="D65" s="143" t="s">
        <v>58</v>
      </c>
      <c r="E65" s="128" t="s">
        <v>395</v>
      </c>
      <c r="F65" s="226"/>
      <c r="G65" s="143" t="s">
        <v>58</v>
      </c>
      <c r="H65" s="128"/>
      <c r="I65" s="77"/>
      <c r="J65" s="82"/>
      <c r="K65" s="74"/>
      <c r="L65" s="31"/>
      <c r="M65" s="31"/>
    </row>
    <row r="66" spans="1:16" s="3" customFormat="1" x14ac:dyDescent="0.25">
      <c r="A66" s="44"/>
      <c r="B66" s="46"/>
      <c r="C66" s="15" t="s">
        <v>407</v>
      </c>
      <c r="D66" s="91" t="s">
        <v>405</v>
      </c>
      <c r="E66" s="133" t="s">
        <v>395</v>
      </c>
      <c r="F66" s="134"/>
      <c r="G66" s="5"/>
      <c r="H66" s="133"/>
      <c r="I66" s="103"/>
      <c r="J66" s="86"/>
      <c r="K66" s="73">
        <f>SUM(K67:K69)</f>
        <v>0</v>
      </c>
      <c r="L66" s="32"/>
      <c r="M66" s="32"/>
    </row>
    <row r="67" spans="1:16" x14ac:dyDescent="0.25">
      <c r="A67" s="44"/>
      <c r="B67" s="46"/>
      <c r="C67" s="92">
        <v>891658</v>
      </c>
      <c r="D67" s="62" t="s">
        <v>613</v>
      </c>
      <c r="E67" s="191"/>
      <c r="F67" s="227"/>
      <c r="G67" s="62" t="s">
        <v>613</v>
      </c>
      <c r="H67" s="191"/>
      <c r="I67" s="151"/>
      <c r="J67" s="87"/>
      <c r="K67" s="74"/>
      <c r="L67" s="31"/>
      <c r="M67" s="31"/>
    </row>
    <row r="68" spans="1:16" x14ac:dyDescent="0.25">
      <c r="A68" s="44"/>
      <c r="B68" s="46"/>
      <c r="C68" s="92">
        <v>31797920</v>
      </c>
      <c r="D68" s="62" t="s">
        <v>490</v>
      </c>
      <c r="E68" s="128" t="s">
        <v>395</v>
      </c>
      <c r="F68" s="226"/>
      <c r="G68" s="47" t="s">
        <v>60</v>
      </c>
      <c r="H68" s="128"/>
      <c r="I68" s="77"/>
      <c r="J68" s="82"/>
      <c r="K68" s="74"/>
      <c r="L68" s="31"/>
      <c r="M68" s="31"/>
    </row>
    <row r="69" spans="1:16" x14ac:dyDescent="0.25">
      <c r="A69" s="44"/>
      <c r="B69" s="46"/>
      <c r="C69" s="235">
        <v>36064386</v>
      </c>
      <c r="D69" s="143" t="s">
        <v>58</v>
      </c>
      <c r="E69" s="128" t="s">
        <v>395</v>
      </c>
      <c r="F69" s="226"/>
      <c r="G69" s="143" t="s">
        <v>58</v>
      </c>
      <c r="H69" s="128"/>
      <c r="I69" s="77"/>
      <c r="J69" s="82"/>
      <c r="K69" s="74"/>
      <c r="L69" s="31"/>
      <c r="M69" s="31"/>
    </row>
    <row r="70" spans="1:16" s="3" customFormat="1" x14ac:dyDescent="0.25">
      <c r="A70" s="44"/>
      <c r="B70" s="46"/>
      <c r="C70" s="15" t="s">
        <v>408</v>
      </c>
      <c r="D70" s="91" t="s">
        <v>406</v>
      </c>
      <c r="E70" s="133" t="s">
        <v>395</v>
      </c>
      <c r="F70" s="134"/>
      <c r="G70" s="5"/>
      <c r="H70" s="133"/>
      <c r="I70" s="103"/>
      <c r="J70" s="86"/>
      <c r="K70" s="73">
        <f>SUM(K71:K73)</f>
        <v>0</v>
      </c>
      <c r="L70" s="32"/>
      <c r="M70" s="32"/>
    </row>
    <row r="71" spans="1:16" x14ac:dyDescent="0.25">
      <c r="A71" s="44"/>
      <c r="B71" s="46"/>
      <c r="C71" s="92">
        <v>891658</v>
      </c>
      <c r="D71" s="62" t="s">
        <v>613</v>
      </c>
      <c r="E71" s="191"/>
      <c r="F71" s="227"/>
      <c r="G71" s="62" t="s">
        <v>613</v>
      </c>
      <c r="H71" s="191"/>
      <c r="I71" s="151"/>
      <c r="J71" s="87"/>
      <c r="K71" s="74"/>
      <c r="L71" s="31"/>
      <c r="M71" s="31"/>
    </row>
    <row r="72" spans="1:16" x14ac:dyDescent="0.25">
      <c r="A72" s="44"/>
      <c r="B72" s="46"/>
      <c r="C72" s="92">
        <v>31797920</v>
      </c>
      <c r="D72" s="62" t="s">
        <v>490</v>
      </c>
      <c r="E72" s="128" t="s">
        <v>395</v>
      </c>
      <c r="F72" s="226"/>
      <c r="G72" s="47" t="s">
        <v>60</v>
      </c>
      <c r="H72" s="128"/>
      <c r="I72" s="77"/>
      <c r="J72" s="82"/>
      <c r="K72" s="74"/>
      <c r="L72" s="31"/>
      <c r="M72" s="31"/>
    </row>
    <row r="73" spans="1:16" x14ac:dyDescent="0.25">
      <c r="A73" s="44"/>
      <c r="B73" s="46"/>
      <c r="C73" s="235">
        <v>36064386</v>
      </c>
      <c r="D73" s="143" t="s">
        <v>58</v>
      </c>
      <c r="E73" s="128" t="s">
        <v>395</v>
      </c>
      <c r="F73" s="226"/>
      <c r="G73" s="143" t="s">
        <v>58</v>
      </c>
      <c r="H73" s="128"/>
      <c r="I73" s="77"/>
      <c r="J73" s="82"/>
      <c r="K73" s="74"/>
      <c r="L73" s="31"/>
      <c r="M73" s="31"/>
    </row>
    <row r="74" spans="1:16" x14ac:dyDescent="0.25">
      <c r="A74" s="200"/>
      <c r="B74" s="46"/>
      <c r="C74" s="172" t="s">
        <v>531</v>
      </c>
      <c r="D74" s="285" t="s">
        <v>532</v>
      </c>
      <c r="E74" s="286"/>
      <c r="F74" s="287"/>
      <c r="G74" s="279"/>
      <c r="H74" s="286"/>
      <c r="I74" s="281"/>
      <c r="J74" s="282"/>
      <c r="K74" s="283"/>
      <c r="L74" s="288"/>
      <c r="M74" s="288">
        <v>20</v>
      </c>
    </row>
    <row r="75" spans="1:16" x14ac:dyDescent="0.25">
      <c r="A75" s="200"/>
      <c r="B75" s="46"/>
      <c r="C75" s="92">
        <v>891658</v>
      </c>
      <c r="D75" s="62" t="s">
        <v>613</v>
      </c>
      <c r="E75" s="128"/>
      <c r="F75" s="226"/>
      <c r="G75" s="62" t="s">
        <v>613</v>
      </c>
      <c r="H75" s="128"/>
      <c r="I75" s="77"/>
      <c r="J75" s="82"/>
      <c r="K75" s="74"/>
      <c r="L75" s="31"/>
      <c r="M75" s="31"/>
    </row>
    <row r="76" spans="1:16" s="3" customFormat="1" x14ac:dyDescent="0.25">
      <c r="A76" s="200"/>
      <c r="B76" s="46"/>
      <c r="C76" s="15" t="s">
        <v>468</v>
      </c>
      <c r="D76" s="91" t="s">
        <v>469</v>
      </c>
      <c r="E76" s="133"/>
      <c r="F76" s="134"/>
      <c r="G76" s="5"/>
      <c r="H76" s="133"/>
      <c r="I76" s="103">
        <v>4</v>
      </c>
      <c r="J76" s="86">
        <v>4</v>
      </c>
      <c r="K76" s="73"/>
      <c r="L76" s="32"/>
      <c r="M76" s="32">
        <v>10</v>
      </c>
    </row>
    <row r="77" spans="1:16" x14ac:dyDescent="0.25">
      <c r="A77" s="200"/>
      <c r="B77" s="46"/>
      <c r="C77" s="92">
        <v>891657</v>
      </c>
      <c r="D77" s="62" t="s">
        <v>613</v>
      </c>
      <c r="E77" s="128" t="s">
        <v>489</v>
      </c>
      <c r="F77" s="226"/>
      <c r="G77" s="62" t="s">
        <v>613</v>
      </c>
      <c r="H77" s="128"/>
      <c r="I77" s="77"/>
      <c r="J77" s="82"/>
      <c r="K77" s="74"/>
      <c r="L77" s="31"/>
      <c r="M77" s="31"/>
    </row>
    <row r="78" spans="1:16" s="3" customFormat="1" x14ac:dyDescent="0.25">
      <c r="A78" s="148"/>
      <c r="B78" s="95"/>
      <c r="C78" s="169" t="s">
        <v>467</v>
      </c>
      <c r="D78" s="121" t="s">
        <v>178</v>
      </c>
      <c r="E78" s="170"/>
      <c r="F78" s="169"/>
      <c r="G78" s="121"/>
      <c r="H78" s="170"/>
      <c r="I78" s="266">
        <v>90</v>
      </c>
      <c r="J78" s="107">
        <v>90</v>
      </c>
      <c r="K78" s="106">
        <f>SUM(K79)</f>
        <v>0</v>
      </c>
      <c r="L78" s="122"/>
      <c r="M78" s="122"/>
      <c r="P78" s="267"/>
    </row>
    <row r="79" spans="1:16" x14ac:dyDescent="0.25">
      <c r="A79" s="228"/>
      <c r="B79" s="58"/>
      <c r="C79" s="92">
        <v>17050332</v>
      </c>
      <c r="D79" s="45" t="s">
        <v>179</v>
      </c>
      <c r="E79" s="128" t="s">
        <v>395</v>
      </c>
      <c r="F79" s="176"/>
      <c r="G79" s="45" t="s">
        <v>179</v>
      </c>
      <c r="H79" s="128"/>
      <c r="I79" s="77"/>
      <c r="J79" s="82"/>
      <c r="K79" s="69"/>
      <c r="L79" s="25"/>
      <c r="M79" s="25"/>
    </row>
    <row r="80" spans="1:16" s="3" customFormat="1" x14ac:dyDescent="0.25">
      <c r="A80" s="21">
        <v>26</v>
      </c>
      <c r="B80" s="157" t="s">
        <v>72</v>
      </c>
      <c r="C80" s="163"/>
      <c r="D80" s="116"/>
      <c r="E80" s="171"/>
      <c r="F80" s="163"/>
      <c r="G80" s="59"/>
      <c r="H80" s="177"/>
      <c r="I80" s="113">
        <f>SUM(I81+I85+I87+I93+I110)</f>
        <v>354</v>
      </c>
      <c r="J80" s="220">
        <f>SUM(J81,J85,J87,J93,J110)</f>
        <v>384</v>
      </c>
      <c r="K80" s="113">
        <f>SUM(K81,K85,K87,K93,K110)</f>
        <v>68</v>
      </c>
      <c r="L80" s="113">
        <f>SUM(L81,L85,L87,L93,L110)</f>
        <v>0</v>
      </c>
      <c r="M80" s="29">
        <f>SUM(M81:M114)</f>
        <v>263</v>
      </c>
      <c r="N80" s="53"/>
    </row>
    <row r="81" spans="1:14" s="3" customFormat="1" x14ac:dyDescent="0.25">
      <c r="A81" s="48"/>
      <c r="B81" s="158"/>
      <c r="C81" s="164" t="s">
        <v>418</v>
      </c>
      <c r="D81" s="94" t="s">
        <v>72</v>
      </c>
      <c r="E81" s="243"/>
      <c r="F81" s="15"/>
      <c r="G81" s="5"/>
      <c r="H81" s="243"/>
      <c r="I81" s="103">
        <v>47</v>
      </c>
      <c r="J81" s="86">
        <v>47</v>
      </c>
      <c r="K81" s="110"/>
      <c r="L81" s="110"/>
      <c r="M81" s="110">
        <v>30</v>
      </c>
      <c r="N81" s="53"/>
    </row>
    <row r="82" spans="1:14" x14ac:dyDescent="0.25">
      <c r="A82" s="48"/>
      <c r="B82" s="158"/>
      <c r="C82" s="92">
        <v>30775353</v>
      </c>
      <c r="D82" s="102" t="s">
        <v>492</v>
      </c>
      <c r="E82" s="128" t="s">
        <v>395</v>
      </c>
      <c r="F82" s="193"/>
      <c r="G82" s="102" t="s">
        <v>492</v>
      </c>
      <c r="H82" s="254"/>
      <c r="I82" s="183"/>
      <c r="J82" s="90"/>
      <c r="K82" s="229"/>
      <c r="L82" s="229"/>
      <c r="M82" s="229"/>
      <c r="N82" s="50"/>
    </row>
    <row r="83" spans="1:14" x14ac:dyDescent="0.25">
      <c r="A83" s="48"/>
      <c r="B83" s="158"/>
      <c r="C83" s="92">
        <v>17319161</v>
      </c>
      <c r="D83" s="102" t="s">
        <v>493</v>
      </c>
      <c r="E83" s="128" t="s">
        <v>395</v>
      </c>
      <c r="F83" s="193"/>
      <c r="G83" s="102" t="s">
        <v>493</v>
      </c>
      <c r="H83" s="254"/>
      <c r="I83" s="183"/>
      <c r="J83" s="90"/>
      <c r="K83" s="229"/>
      <c r="L83" s="229"/>
      <c r="M83" s="229"/>
      <c r="N83" s="50"/>
    </row>
    <row r="84" spans="1:14" x14ac:dyDescent="0.25">
      <c r="A84" s="48"/>
      <c r="B84" s="158"/>
      <c r="C84" s="92">
        <v>17327661</v>
      </c>
      <c r="D84" s="102" t="s">
        <v>494</v>
      </c>
      <c r="E84" s="128" t="s">
        <v>395</v>
      </c>
      <c r="F84" s="193"/>
      <c r="G84" s="102" t="s">
        <v>494</v>
      </c>
      <c r="H84" s="254"/>
      <c r="I84" s="183"/>
      <c r="J84" s="90"/>
      <c r="K84" s="229"/>
      <c r="L84" s="229"/>
      <c r="M84" s="229"/>
      <c r="N84" s="50"/>
    </row>
    <row r="85" spans="1:14" s="3" customFormat="1" x14ac:dyDescent="0.25">
      <c r="A85" s="48"/>
      <c r="B85" s="158"/>
      <c r="C85" s="15" t="s">
        <v>282</v>
      </c>
      <c r="D85" s="115" t="s">
        <v>75</v>
      </c>
      <c r="E85" s="243"/>
      <c r="F85" s="15"/>
      <c r="G85" s="5"/>
      <c r="H85" s="243"/>
      <c r="I85" s="103">
        <v>0</v>
      </c>
      <c r="J85" s="86">
        <v>30</v>
      </c>
      <c r="K85" s="73">
        <f>SUM(K86)</f>
        <v>30</v>
      </c>
      <c r="L85" s="110"/>
      <c r="M85" s="110">
        <v>30</v>
      </c>
      <c r="N85" s="53"/>
    </row>
    <row r="86" spans="1:14" x14ac:dyDescent="0.25">
      <c r="A86" s="48"/>
      <c r="B86" s="158"/>
      <c r="C86" s="92">
        <v>891657</v>
      </c>
      <c r="D86" s="62" t="s">
        <v>613</v>
      </c>
      <c r="E86" s="128" t="s">
        <v>395</v>
      </c>
      <c r="F86" s="225"/>
      <c r="G86" s="62" t="s">
        <v>613</v>
      </c>
      <c r="H86" s="254"/>
      <c r="I86" s="183"/>
      <c r="J86" s="90"/>
      <c r="K86" s="78">
        <v>30</v>
      </c>
      <c r="L86" s="229"/>
      <c r="M86" s="229"/>
      <c r="N86" s="50"/>
    </row>
    <row r="87" spans="1:14" s="3" customFormat="1" x14ac:dyDescent="0.25">
      <c r="A87" s="48"/>
      <c r="B87" s="158"/>
      <c r="C87" s="15" t="s">
        <v>283</v>
      </c>
      <c r="D87" s="115" t="s">
        <v>76</v>
      </c>
      <c r="E87" s="243"/>
      <c r="F87" s="15"/>
      <c r="G87" s="5"/>
      <c r="H87" s="243"/>
      <c r="I87" s="103">
        <v>40</v>
      </c>
      <c r="J87" s="86">
        <v>40</v>
      </c>
      <c r="K87" s="73"/>
      <c r="L87" s="110"/>
      <c r="M87" s="110">
        <v>30</v>
      </c>
      <c r="N87" s="53"/>
    </row>
    <row r="88" spans="1:14" x14ac:dyDescent="0.25">
      <c r="A88" s="48"/>
      <c r="B88" s="158"/>
      <c r="C88" s="92">
        <v>42128790</v>
      </c>
      <c r="D88" s="62" t="s">
        <v>491</v>
      </c>
      <c r="E88" s="128" t="s">
        <v>395</v>
      </c>
      <c r="F88" s="226"/>
      <c r="G88" s="47" t="s">
        <v>59</v>
      </c>
      <c r="H88" s="254"/>
      <c r="I88" s="183"/>
      <c r="J88" s="90"/>
      <c r="K88" s="78"/>
      <c r="L88" s="229"/>
      <c r="M88" s="229"/>
      <c r="N88" s="50"/>
    </row>
    <row r="89" spans="1:14" x14ac:dyDescent="0.25">
      <c r="A89" s="48"/>
      <c r="B89" s="158"/>
      <c r="C89" s="92">
        <v>893161</v>
      </c>
      <c r="D89" s="114" t="s">
        <v>495</v>
      </c>
      <c r="E89" s="128" t="s">
        <v>395</v>
      </c>
      <c r="F89" s="226"/>
      <c r="G89" s="49" t="s">
        <v>73</v>
      </c>
      <c r="H89" s="254"/>
      <c r="I89" s="183"/>
      <c r="J89" s="90"/>
      <c r="K89" s="78"/>
      <c r="L89" s="229"/>
      <c r="M89" s="229"/>
      <c r="N89" s="50"/>
    </row>
    <row r="90" spans="1:14" x14ac:dyDescent="0.25">
      <c r="A90" s="48"/>
      <c r="B90" s="158"/>
      <c r="C90" s="92">
        <v>17055415</v>
      </c>
      <c r="D90" s="114" t="s">
        <v>496</v>
      </c>
      <c r="E90" s="128" t="s">
        <v>395</v>
      </c>
      <c r="F90" s="226"/>
      <c r="G90" s="49" t="s">
        <v>74</v>
      </c>
      <c r="H90" s="254"/>
      <c r="I90" s="183"/>
      <c r="J90" s="90"/>
      <c r="K90" s="78"/>
      <c r="L90" s="229"/>
      <c r="M90" s="229"/>
      <c r="N90" s="50"/>
    </row>
    <row r="91" spans="1:14" x14ac:dyDescent="0.25">
      <c r="A91" s="48"/>
      <c r="B91" s="158"/>
      <c r="C91" s="92"/>
      <c r="D91" s="336" t="s">
        <v>586</v>
      </c>
      <c r="E91" s="128" t="s">
        <v>489</v>
      </c>
      <c r="F91" s="338"/>
      <c r="G91" s="336" t="s">
        <v>586</v>
      </c>
      <c r="H91" s="254"/>
      <c r="I91" s="183"/>
      <c r="J91" s="90"/>
      <c r="K91" s="78"/>
      <c r="L91" s="229"/>
      <c r="M91" s="229"/>
      <c r="N91" s="50"/>
    </row>
    <row r="92" spans="1:14" x14ac:dyDescent="0.25">
      <c r="A92" s="48"/>
      <c r="B92" s="158"/>
      <c r="C92" s="92"/>
      <c r="D92" s="336" t="s">
        <v>592</v>
      </c>
      <c r="E92" s="128" t="s">
        <v>489</v>
      </c>
      <c r="F92" s="225"/>
      <c r="G92" s="336" t="s">
        <v>592</v>
      </c>
      <c r="H92" s="254"/>
      <c r="I92" s="183"/>
      <c r="J92" s="90"/>
      <c r="K92" s="78"/>
      <c r="L92" s="229"/>
      <c r="M92" s="229"/>
      <c r="N92" s="50"/>
    </row>
    <row r="93" spans="1:14" s="3" customFormat="1" x14ac:dyDescent="0.25">
      <c r="A93" s="48"/>
      <c r="B93" s="158"/>
      <c r="C93" s="161" t="s">
        <v>284</v>
      </c>
      <c r="D93" s="98" t="s">
        <v>77</v>
      </c>
      <c r="E93" s="251"/>
      <c r="F93" s="161"/>
      <c r="G93" s="96"/>
      <c r="H93" s="251"/>
      <c r="I93" s="149">
        <v>228</v>
      </c>
      <c r="J93" s="99">
        <v>228</v>
      </c>
      <c r="K93" s="100">
        <f>SUM(K94,K99,K101,K103,K105)</f>
        <v>0</v>
      </c>
      <c r="L93" s="111"/>
      <c r="M93" s="111">
        <v>135</v>
      </c>
      <c r="N93" s="53"/>
    </row>
    <row r="94" spans="1:14" s="112" customFormat="1" x14ac:dyDescent="0.25">
      <c r="A94" s="109"/>
      <c r="B94" s="159"/>
      <c r="C94" s="15" t="s">
        <v>264</v>
      </c>
      <c r="D94" s="270" t="s">
        <v>410</v>
      </c>
      <c r="E94" s="275"/>
      <c r="F94" s="91"/>
      <c r="G94" s="5"/>
      <c r="H94" s="243"/>
      <c r="I94" s="103"/>
      <c r="J94" s="86"/>
      <c r="K94" s="73">
        <f>SUM(K95:K97)</f>
        <v>0</v>
      </c>
      <c r="L94" s="110"/>
      <c r="M94" s="110"/>
    </row>
    <row r="95" spans="1:14" x14ac:dyDescent="0.25">
      <c r="A95" s="48"/>
      <c r="B95" s="158"/>
      <c r="C95" s="92">
        <v>891657</v>
      </c>
      <c r="D95" s="62" t="s">
        <v>613</v>
      </c>
      <c r="E95" s="47" t="s">
        <v>395</v>
      </c>
      <c r="F95" s="271"/>
      <c r="G95" s="62" t="s">
        <v>613</v>
      </c>
      <c r="H95" s="254"/>
      <c r="I95" s="183"/>
      <c r="J95" s="90"/>
      <c r="K95" s="78"/>
      <c r="L95" s="229"/>
      <c r="M95" s="229"/>
      <c r="N95" s="50"/>
    </row>
    <row r="96" spans="1:14" x14ac:dyDescent="0.25">
      <c r="A96" s="48"/>
      <c r="B96" s="158"/>
      <c r="C96" s="92">
        <v>42128790</v>
      </c>
      <c r="D96" s="114" t="s">
        <v>491</v>
      </c>
      <c r="E96" s="47" t="s">
        <v>395</v>
      </c>
      <c r="F96" s="271"/>
      <c r="G96" s="47" t="s">
        <v>59</v>
      </c>
      <c r="H96" s="254"/>
      <c r="I96" s="183"/>
      <c r="J96" s="90"/>
      <c r="K96" s="78"/>
      <c r="L96" s="229"/>
      <c r="M96" s="229"/>
      <c r="N96" s="50"/>
    </row>
    <row r="97" spans="1:14" s="3" customFormat="1" x14ac:dyDescent="0.25">
      <c r="A97" s="48"/>
      <c r="B97" s="158"/>
      <c r="C97" s="92">
        <v>893161</v>
      </c>
      <c r="D97" s="114" t="s">
        <v>495</v>
      </c>
      <c r="E97" s="47" t="s">
        <v>395</v>
      </c>
      <c r="F97" s="272"/>
      <c r="G97" s="55" t="s">
        <v>73</v>
      </c>
      <c r="H97" s="254"/>
      <c r="I97" s="185"/>
      <c r="J97" s="89"/>
      <c r="K97" s="76"/>
      <c r="L97" s="52"/>
      <c r="M97" s="52"/>
      <c r="N97" s="53"/>
    </row>
    <row r="98" spans="1:14" s="3" customFormat="1" x14ac:dyDescent="0.25">
      <c r="A98" s="48"/>
      <c r="B98" s="158"/>
      <c r="C98" s="92"/>
      <c r="D98" s="336" t="s">
        <v>586</v>
      </c>
      <c r="E98" s="47" t="s">
        <v>489</v>
      </c>
      <c r="F98" s="272"/>
      <c r="G98" s="336" t="s">
        <v>586</v>
      </c>
      <c r="H98" s="254"/>
      <c r="I98" s="185"/>
      <c r="J98" s="89"/>
      <c r="K98" s="76"/>
      <c r="L98" s="52"/>
      <c r="M98" s="52"/>
      <c r="N98" s="53"/>
    </row>
    <row r="99" spans="1:14" s="3" customFormat="1" x14ac:dyDescent="0.25">
      <c r="A99" s="48"/>
      <c r="B99" s="158"/>
      <c r="C99" s="15" t="s">
        <v>409</v>
      </c>
      <c r="D99" s="270" t="s">
        <v>414</v>
      </c>
      <c r="E99" s="5"/>
      <c r="F99" s="91"/>
      <c r="G99" s="5"/>
      <c r="H99" s="243"/>
      <c r="I99" s="103"/>
      <c r="J99" s="86"/>
      <c r="K99" s="73">
        <f>SUM(K100)</f>
        <v>0</v>
      </c>
      <c r="L99" s="110"/>
      <c r="M99" s="110"/>
      <c r="N99" s="53"/>
    </row>
    <row r="100" spans="1:14" x14ac:dyDescent="0.25">
      <c r="A100" s="48"/>
      <c r="B100" s="158"/>
      <c r="C100" s="92">
        <v>893161</v>
      </c>
      <c r="D100" s="114" t="s">
        <v>495</v>
      </c>
      <c r="E100" s="47" t="s">
        <v>395</v>
      </c>
      <c r="F100" s="273"/>
      <c r="G100" s="49" t="s">
        <v>73</v>
      </c>
      <c r="H100" s="254"/>
      <c r="I100" s="183"/>
      <c r="J100" s="90"/>
      <c r="K100" s="78"/>
      <c r="L100" s="229"/>
      <c r="M100" s="229"/>
      <c r="N100" s="50"/>
    </row>
    <row r="101" spans="1:14" s="3" customFormat="1" x14ac:dyDescent="0.25">
      <c r="A101" s="48"/>
      <c r="B101" s="158"/>
      <c r="C101" s="15" t="s">
        <v>411</v>
      </c>
      <c r="D101" s="270" t="s">
        <v>415</v>
      </c>
      <c r="E101" s="5"/>
      <c r="F101" s="91"/>
      <c r="G101" s="5"/>
      <c r="H101" s="243"/>
      <c r="I101" s="103"/>
      <c r="J101" s="86"/>
      <c r="K101" s="73">
        <f>SUM(K102)</f>
        <v>0</v>
      </c>
      <c r="L101" s="110"/>
      <c r="M101" s="110"/>
      <c r="N101" s="53"/>
    </row>
    <row r="102" spans="1:14" x14ac:dyDescent="0.25">
      <c r="A102" s="48"/>
      <c r="B102" s="158"/>
      <c r="C102" s="92">
        <v>17055415</v>
      </c>
      <c r="D102" s="114" t="s">
        <v>496</v>
      </c>
      <c r="E102" s="47" t="s">
        <v>395</v>
      </c>
      <c r="F102" s="273"/>
      <c r="G102" s="49" t="s">
        <v>74</v>
      </c>
      <c r="H102" s="254"/>
      <c r="I102" s="183"/>
      <c r="J102" s="90"/>
      <c r="K102" s="78"/>
      <c r="L102" s="229"/>
      <c r="M102" s="229"/>
      <c r="N102" s="50"/>
    </row>
    <row r="103" spans="1:14" s="3" customFormat="1" ht="30" x14ac:dyDescent="0.25">
      <c r="A103" s="48"/>
      <c r="B103" s="158"/>
      <c r="C103" s="15" t="s">
        <v>412</v>
      </c>
      <c r="D103" s="270" t="s">
        <v>416</v>
      </c>
      <c r="E103" s="5"/>
      <c r="F103" s="91"/>
      <c r="G103" s="5"/>
      <c r="H103" s="243"/>
      <c r="I103" s="103"/>
      <c r="J103" s="86"/>
      <c r="K103" s="73">
        <f>SUM(K104)</f>
        <v>0</v>
      </c>
      <c r="L103" s="110"/>
      <c r="M103" s="110"/>
      <c r="N103" s="53"/>
    </row>
    <row r="104" spans="1:14" x14ac:dyDescent="0.25">
      <c r="A104" s="48"/>
      <c r="B104" s="158"/>
      <c r="C104" s="92">
        <v>17055415</v>
      </c>
      <c r="D104" s="49" t="s">
        <v>74</v>
      </c>
      <c r="E104" s="47" t="s">
        <v>395</v>
      </c>
      <c r="F104" s="273"/>
      <c r="G104" s="49" t="s">
        <v>74</v>
      </c>
      <c r="H104" s="254"/>
      <c r="I104" s="183"/>
      <c r="J104" s="90"/>
      <c r="K104" s="78"/>
      <c r="L104" s="229"/>
      <c r="M104" s="229"/>
      <c r="N104" s="50"/>
    </row>
    <row r="105" spans="1:14" s="3" customFormat="1" x14ac:dyDescent="0.25">
      <c r="A105" s="48"/>
      <c r="B105" s="158"/>
      <c r="C105" s="165" t="s">
        <v>413</v>
      </c>
      <c r="D105" s="270" t="s">
        <v>417</v>
      </c>
      <c r="E105" s="275"/>
      <c r="F105" s="91"/>
      <c r="G105" s="5"/>
      <c r="H105" s="243"/>
      <c r="I105" s="103"/>
      <c r="J105" s="86"/>
      <c r="K105" s="73">
        <f>SUM(K107)</f>
        <v>0</v>
      </c>
      <c r="L105" s="110"/>
      <c r="M105" s="110"/>
      <c r="N105" s="53"/>
    </row>
    <row r="106" spans="1:14" s="3" customFormat="1" x14ac:dyDescent="0.25">
      <c r="A106" s="48"/>
      <c r="B106" s="158"/>
      <c r="C106" s="92">
        <v>893161</v>
      </c>
      <c r="D106" s="114" t="s">
        <v>495</v>
      </c>
      <c r="E106" s="276" t="s">
        <v>395</v>
      </c>
      <c r="F106" s="272"/>
      <c r="G106" s="114" t="s">
        <v>495</v>
      </c>
      <c r="H106" s="254"/>
      <c r="I106" s="185"/>
      <c r="J106" s="89"/>
      <c r="K106" s="76"/>
      <c r="L106" s="52"/>
      <c r="M106" s="52"/>
      <c r="N106" s="53"/>
    </row>
    <row r="107" spans="1:14" x14ac:dyDescent="0.25">
      <c r="A107" s="48"/>
      <c r="B107" s="158"/>
      <c r="C107" s="92">
        <v>891657</v>
      </c>
      <c r="D107" s="62" t="s">
        <v>613</v>
      </c>
      <c r="E107" s="47" t="s">
        <v>395</v>
      </c>
      <c r="F107" s="271"/>
      <c r="G107" s="62" t="s">
        <v>613</v>
      </c>
      <c r="H107" s="254"/>
      <c r="I107" s="183"/>
      <c r="J107" s="90"/>
      <c r="K107" s="78"/>
      <c r="L107" s="229"/>
      <c r="M107" s="229"/>
      <c r="N107" s="50"/>
    </row>
    <row r="108" spans="1:14" x14ac:dyDescent="0.25">
      <c r="A108" s="48"/>
      <c r="B108" s="158"/>
      <c r="C108" s="161" t="s">
        <v>529</v>
      </c>
      <c r="D108" s="309" t="s">
        <v>530</v>
      </c>
      <c r="E108" s="279"/>
      <c r="F108" s="280"/>
      <c r="G108" s="279"/>
      <c r="H108" s="251"/>
      <c r="I108" s="281"/>
      <c r="J108" s="282"/>
      <c r="K108" s="283"/>
      <c r="L108" s="284"/>
      <c r="M108" s="284"/>
      <c r="N108" s="50"/>
    </row>
    <row r="109" spans="1:14" x14ac:dyDescent="0.25">
      <c r="A109" s="48"/>
      <c r="B109" s="158"/>
      <c r="C109" s="92">
        <v>17327661</v>
      </c>
      <c r="D109" s="102" t="s">
        <v>494</v>
      </c>
      <c r="E109" s="47"/>
      <c r="F109" s="271"/>
      <c r="G109" s="102" t="s">
        <v>494</v>
      </c>
      <c r="H109" s="254"/>
      <c r="I109" s="183"/>
      <c r="J109" s="90"/>
      <c r="K109" s="78"/>
      <c r="L109" s="229"/>
      <c r="M109" s="229"/>
      <c r="N109" s="50"/>
    </row>
    <row r="110" spans="1:14" s="3" customFormat="1" x14ac:dyDescent="0.25">
      <c r="A110" s="48"/>
      <c r="B110" s="158"/>
      <c r="C110" s="15" t="s">
        <v>285</v>
      </c>
      <c r="D110" s="94" t="s">
        <v>78</v>
      </c>
      <c r="E110" s="275"/>
      <c r="F110" s="91"/>
      <c r="G110" s="5"/>
      <c r="H110" s="243"/>
      <c r="I110" s="103">
        <v>39</v>
      </c>
      <c r="J110" s="86">
        <v>39</v>
      </c>
      <c r="K110" s="73">
        <f>SUM(K111:K113)</f>
        <v>38</v>
      </c>
      <c r="L110" s="110"/>
      <c r="M110" s="110">
        <v>38</v>
      </c>
      <c r="N110" s="53"/>
    </row>
    <row r="111" spans="1:14" x14ac:dyDescent="0.25">
      <c r="A111" s="48"/>
      <c r="B111" s="158"/>
      <c r="C111" s="92">
        <v>893161</v>
      </c>
      <c r="D111" s="114" t="s">
        <v>495</v>
      </c>
      <c r="E111" s="47" t="s">
        <v>395</v>
      </c>
      <c r="F111" s="273"/>
      <c r="G111" s="49" t="s">
        <v>73</v>
      </c>
      <c r="H111" s="254"/>
      <c r="I111" s="183"/>
      <c r="J111" s="90"/>
      <c r="K111" s="78">
        <v>8</v>
      </c>
      <c r="L111" s="229"/>
      <c r="M111" s="229"/>
      <c r="N111" s="50"/>
    </row>
    <row r="112" spans="1:14" x14ac:dyDescent="0.25">
      <c r="A112" s="48"/>
      <c r="B112" s="158"/>
      <c r="C112" s="92">
        <v>17055415</v>
      </c>
      <c r="D112" s="114" t="s">
        <v>496</v>
      </c>
      <c r="E112" s="47" t="s">
        <v>395</v>
      </c>
      <c r="F112" s="273"/>
      <c r="G112" s="49" t="s">
        <v>74</v>
      </c>
      <c r="H112" s="254"/>
      <c r="I112" s="183"/>
      <c r="J112" s="90"/>
      <c r="K112" s="78"/>
      <c r="L112" s="229"/>
      <c r="M112" s="229"/>
      <c r="N112" s="50"/>
    </row>
    <row r="113" spans="1:14" x14ac:dyDescent="0.25">
      <c r="A113" s="48"/>
      <c r="B113" s="158"/>
      <c r="C113" s="92">
        <v>891657</v>
      </c>
      <c r="D113" s="62" t="s">
        <v>613</v>
      </c>
      <c r="E113" s="47" t="s">
        <v>395</v>
      </c>
      <c r="F113" s="274"/>
      <c r="G113" s="62" t="s">
        <v>613</v>
      </c>
      <c r="H113" s="254"/>
      <c r="I113" s="183"/>
      <c r="J113" s="90"/>
      <c r="K113" s="78">
        <v>30</v>
      </c>
      <c r="L113" s="229"/>
      <c r="M113" s="229"/>
      <c r="N113" s="50"/>
    </row>
    <row r="114" spans="1:14" x14ac:dyDescent="0.25">
      <c r="A114" s="48"/>
      <c r="B114" s="158"/>
      <c r="C114" s="92"/>
      <c r="D114" s="336" t="s">
        <v>592</v>
      </c>
      <c r="E114" s="128" t="s">
        <v>489</v>
      </c>
      <c r="F114" s="225"/>
      <c r="G114" s="336" t="s">
        <v>592</v>
      </c>
      <c r="H114" s="254"/>
      <c r="I114" s="339"/>
      <c r="J114" s="90"/>
      <c r="K114" s="78"/>
      <c r="L114" s="340"/>
      <c r="M114" s="340"/>
      <c r="N114" s="50"/>
    </row>
    <row r="115" spans="1:14" s="3" customFormat="1" x14ac:dyDescent="0.25">
      <c r="A115" s="21">
        <v>27</v>
      </c>
      <c r="B115" s="57" t="s">
        <v>6</v>
      </c>
      <c r="C115" s="13"/>
      <c r="D115" s="57"/>
      <c r="E115" s="177"/>
      <c r="F115" s="163"/>
      <c r="G115" s="59"/>
      <c r="H115" s="177"/>
      <c r="I115" s="113">
        <v>0</v>
      </c>
      <c r="J115" s="83">
        <v>0</v>
      </c>
      <c r="K115" s="70">
        <v>0</v>
      </c>
      <c r="L115" s="117">
        <v>0</v>
      </c>
      <c r="M115" s="29">
        <v>0</v>
      </c>
    </row>
    <row r="116" spans="1:14" x14ac:dyDescent="0.25">
      <c r="A116" s="125"/>
      <c r="B116" s="58"/>
      <c r="C116" s="176"/>
      <c r="D116" s="58"/>
      <c r="E116" s="128"/>
      <c r="F116" s="176"/>
      <c r="G116" s="45"/>
      <c r="H116" s="128"/>
      <c r="I116" s="77"/>
      <c r="J116" s="82"/>
      <c r="K116" s="69"/>
      <c r="L116" s="25"/>
      <c r="M116" s="25"/>
    </row>
    <row r="117" spans="1:14" s="3" customFormat="1" x14ac:dyDescent="0.25">
      <c r="A117" s="21">
        <v>28</v>
      </c>
      <c r="B117" s="57" t="s">
        <v>7</v>
      </c>
      <c r="C117" s="13"/>
      <c r="D117" s="57"/>
      <c r="E117" s="177"/>
      <c r="F117" s="163"/>
      <c r="G117" s="59"/>
      <c r="H117" s="177"/>
      <c r="I117" s="113">
        <f>SUM(I118+I120+I122+I124+I126)</f>
        <v>68</v>
      </c>
      <c r="J117" s="83">
        <f t="shared" ref="J117:L117" si="0">SUM(J118,J120,J122,J124,J126)</f>
        <v>68</v>
      </c>
      <c r="K117" s="70">
        <f t="shared" si="0"/>
        <v>8</v>
      </c>
      <c r="L117" s="113">
        <f t="shared" si="0"/>
        <v>0</v>
      </c>
      <c r="M117" s="29">
        <f>SUM(M118:M127)</f>
        <v>38</v>
      </c>
    </row>
    <row r="118" spans="1:14" s="3" customFormat="1" x14ac:dyDescent="0.25">
      <c r="A118" s="48"/>
      <c r="B118" s="51"/>
      <c r="C118" s="15" t="s">
        <v>286</v>
      </c>
      <c r="D118" s="5" t="s">
        <v>79</v>
      </c>
      <c r="E118" s="243"/>
      <c r="F118" s="15"/>
      <c r="G118" s="5"/>
      <c r="H118" s="243"/>
      <c r="I118" s="103">
        <v>3</v>
      </c>
      <c r="J118" s="86">
        <v>3</v>
      </c>
      <c r="K118" s="73">
        <f>SUM(K119)</f>
        <v>0</v>
      </c>
      <c r="L118" s="110"/>
      <c r="M118" s="110">
        <v>10</v>
      </c>
    </row>
    <row r="119" spans="1:14" x14ac:dyDescent="0.25">
      <c r="A119" s="48"/>
      <c r="B119" s="51"/>
      <c r="C119" s="92">
        <v>42253900</v>
      </c>
      <c r="D119" s="56" t="s">
        <v>497</v>
      </c>
      <c r="E119" s="128" t="s">
        <v>395</v>
      </c>
      <c r="F119" s="225"/>
      <c r="G119" s="49" t="s">
        <v>80</v>
      </c>
      <c r="H119" s="254"/>
      <c r="I119" s="183"/>
      <c r="J119" s="90"/>
      <c r="K119" s="78"/>
      <c r="L119" s="229"/>
      <c r="M119" s="229"/>
    </row>
    <row r="120" spans="1:14" s="3" customFormat="1" x14ac:dyDescent="0.25">
      <c r="A120" s="48"/>
      <c r="B120" s="51"/>
      <c r="C120" s="15" t="s">
        <v>287</v>
      </c>
      <c r="D120" s="5" t="s">
        <v>81</v>
      </c>
      <c r="E120" s="243"/>
      <c r="F120" s="15"/>
      <c r="G120" s="5"/>
      <c r="H120" s="243"/>
      <c r="I120" s="103">
        <v>0</v>
      </c>
      <c r="J120" s="86">
        <v>0</v>
      </c>
      <c r="K120" s="73">
        <f>SUM(K121)</f>
        <v>0</v>
      </c>
      <c r="L120" s="110"/>
      <c r="M120" s="110">
        <v>0</v>
      </c>
    </row>
    <row r="121" spans="1:14" x14ac:dyDescent="0.25">
      <c r="A121" s="48"/>
      <c r="B121" s="51"/>
      <c r="C121" s="92">
        <v>42253900</v>
      </c>
      <c r="D121" s="56" t="s">
        <v>497</v>
      </c>
      <c r="E121" s="128" t="s">
        <v>395</v>
      </c>
      <c r="F121" s="193"/>
      <c r="G121" s="49" t="s">
        <v>80</v>
      </c>
      <c r="H121" s="254"/>
      <c r="I121" s="183"/>
      <c r="J121" s="90"/>
      <c r="K121" s="78"/>
      <c r="L121" s="229"/>
      <c r="M121" s="229"/>
    </row>
    <row r="122" spans="1:14" s="3" customFormat="1" x14ac:dyDescent="0.25">
      <c r="A122" s="48"/>
      <c r="B122" s="51"/>
      <c r="C122" s="15" t="s">
        <v>288</v>
      </c>
      <c r="D122" s="5" t="s">
        <v>82</v>
      </c>
      <c r="E122" s="243"/>
      <c r="F122" s="15"/>
      <c r="G122" s="5"/>
      <c r="H122" s="243"/>
      <c r="I122" s="103">
        <v>4</v>
      </c>
      <c r="J122" s="86">
        <v>4</v>
      </c>
      <c r="K122" s="73">
        <f>SUM(K123)</f>
        <v>0</v>
      </c>
      <c r="L122" s="110"/>
      <c r="M122" s="110">
        <v>10</v>
      </c>
    </row>
    <row r="123" spans="1:14" x14ac:dyDescent="0.25">
      <c r="A123" s="48"/>
      <c r="B123" s="51"/>
      <c r="C123" s="92">
        <v>42253900</v>
      </c>
      <c r="D123" s="56" t="s">
        <v>497</v>
      </c>
      <c r="E123" s="128" t="s">
        <v>395</v>
      </c>
      <c r="F123" s="193"/>
      <c r="G123" s="49" t="s">
        <v>80</v>
      </c>
      <c r="H123" s="254"/>
      <c r="I123" s="183"/>
      <c r="J123" s="90"/>
      <c r="K123" s="78"/>
      <c r="L123" s="229"/>
      <c r="M123" s="229"/>
    </row>
    <row r="124" spans="1:14" s="3" customFormat="1" x14ac:dyDescent="0.25">
      <c r="A124" s="48"/>
      <c r="B124" s="51"/>
      <c r="C124" s="15" t="s">
        <v>289</v>
      </c>
      <c r="D124" s="5" t="s">
        <v>83</v>
      </c>
      <c r="E124" s="243"/>
      <c r="F124" s="15"/>
      <c r="G124" s="5"/>
      <c r="H124" s="243"/>
      <c r="I124" s="103">
        <v>0</v>
      </c>
      <c r="J124" s="86">
        <v>0</v>
      </c>
      <c r="K124" s="73">
        <f>SUM(K125)</f>
        <v>0</v>
      </c>
      <c r="L124" s="110"/>
      <c r="M124" s="110">
        <v>8</v>
      </c>
    </row>
    <row r="125" spans="1:14" x14ac:dyDescent="0.25">
      <c r="A125" s="48"/>
      <c r="B125" s="51"/>
      <c r="C125" s="92">
        <v>42253900</v>
      </c>
      <c r="D125" s="56" t="s">
        <v>497</v>
      </c>
      <c r="E125" s="128" t="s">
        <v>395</v>
      </c>
      <c r="F125" s="193"/>
      <c r="G125" s="49" t="s">
        <v>80</v>
      </c>
      <c r="H125" s="254"/>
      <c r="I125" s="183"/>
      <c r="J125" s="90"/>
      <c r="K125" s="78"/>
      <c r="L125" s="229"/>
      <c r="M125" s="229"/>
    </row>
    <row r="126" spans="1:14" s="3" customFormat="1" x14ac:dyDescent="0.25">
      <c r="A126" s="48"/>
      <c r="B126" s="51"/>
      <c r="C126" s="15" t="s">
        <v>290</v>
      </c>
      <c r="D126" s="5" t="s">
        <v>84</v>
      </c>
      <c r="E126" s="243"/>
      <c r="F126" s="15"/>
      <c r="G126" s="5"/>
      <c r="H126" s="243"/>
      <c r="I126" s="103">
        <v>61</v>
      </c>
      <c r="J126" s="86">
        <v>61</v>
      </c>
      <c r="K126" s="73">
        <f>SUM(K127)</f>
        <v>8</v>
      </c>
      <c r="L126" s="110"/>
      <c r="M126" s="110">
        <v>10</v>
      </c>
    </row>
    <row r="127" spans="1:14" x14ac:dyDescent="0.25">
      <c r="A127" s="48"/>
      <c r="B127" s="51"/>
      <c r="C127" s="92">
        <v>42253900</v>
      </c>
      <c r="D127" s="56" t="s">
        <v>497</v>
      </c>
      <c r="E127" s="128" t="s">
        <v>395</v>
      </c>
      <c r="F127" s="226"/>
      <c r="G127" s="49" t="s">
        <v>80</v>
      </c>
      <c r="H127" s="254"/>
      <c r="I127" s="183"/>
      <c r="J127" s="90"/>
      <c r="K127" s="78">
        <v>8</v>
      </c>
      <c r="L127" s="229"/>
      <c r="M127" s="229"/>
    </row>
    <row r="128" spans="1:14" s="3" customFormat="1" x14ac:dyDescent="0.25">
      <c r="A128" s="21">
        <v>29</v>
      </c>
      <c r="B128" s="57" t="s">
        <v>8</v>
      </c>
      <c r="C128" s="13"/>
      <c r="D128" s="7"/>
      <c r="E128" s="177"/>
      <c r="F128" s="163"/>
      <c r="G128" s="59"/>
      <c r="H128" s="177"/>
      <c r="I128" s="113">
        <f>SUM(I129+I134+I136+I139+I141+I143+I145+I148+I150)</f>
        <v>74</v>
      </c>
      <c r="J128" s="83">
        <f>SUM(J129,J134,J136,J139,J141,J143,J145,J148,J150)</f>
        <v>81</v>
      </c>
      <c r="K128" s="70">
        <f>SUM(K129,K134,K136,K139,K141,K143,K145,K148,K150)</f>
        <v>12</v>
      </c>
      <c r="L128" s="117">
        <f>SUM(L129,L134,L136,L139,L141,L143,L145,L148,L150)</f>
        <v>0</v>
      </c>
      <c r="M128" s="29">
        <f>SUM(M129:M151)</f>
        <v>68</v>
      </c>
    </row>
    <row r="129" spans="1:13" s="3" customFormat="1" x14ac:dyDescent="0.25">
      <c r="A129" s="48"/>
      <c r="B129" s="51"/>
      <c r="C129" s="166" t="s">
        <v>291</v>
      </c>
      <c r="D129" s="119" t="s">
        <v>85</v>
      </c>
      <c r="E129" s="251"/>
      <c r="F129" s="161"/>
      <c r="G129" s="96"/>
      <c r="H129" s="251"/>
      <c r="I129" s="149">
        <v>0</v>
      </c>
      <c r="J129" s="99">
        <v>0</v>
      </c>
      <c r="K129" s="100"/>
      <c r="L129" s="111"/>
      <c r="M129" s="111"/>
    </row>
    <row r="130" spans="1:13" s="3" customFormat="1" x14ac:dyDescent="0.25">
      <c r="A130" s="48"/>
      <c r="B130" s="51"/>
      <c r="C130" s="167" t="s">
        <v>292</v>
      </c>
      <c r="D130" s="118" t="s">
        <v>85</v>
      </c>
      <c r="E130" s="133"/>
      <c r="F130" s="134"/>
      <c r="G130" s="5"/>
      <c r="H130" s="243"/>
      <c r="I130" s="103"/>
      <c r="J130" s="86"/>
      <c r="K130" s="73"/>
      <c r="L130" s="110"/>
      <c r="M130" s="110"/>
    </row>
    <row r="131" spans="1:13" x14ac:dyDescent="0.25">
      <c r="A131" s="48"/>
      <c r="B131" s="51"/>
      <c r="C131" s="230">
        <v>17054281</v>
      </c>
      <c r="D131" s="54" t="s">
        <v>498</v>
      </c>
      <c r="E131" s="128" t="s">
        <v>395</v>
      </c>
      <c r="F131" s="226"/>
      <c r="G131" s="54" t="s">
        <v>498</v>
      </c>
      <c r="H131" s="254"/>
      <c r="I131" s="183"/>
      <c r="J131" s="90"/>
      <c r="K131" s="78"/>
      <c r="L131" s="229"/>
      <c r="M131" s="229"/>
    </row>
    <row r="132" spans="1:13" s="3" customFormat="1" x14ac:dyDescent="0.25">
      <c r="A132" s="48"/>
      <c r="B132" s="51"/>
      <c r="C132" s="167" t="s">
        <v>293</v>
      </c>
      <c r="D132" s="118" t="s">
        <v>85</v>
      </c>
      <c r="E132" s="133" t="s">
        <v>395</v>
      </c>
      <c r="F132" s="15"/>
      <c r="G132" s="5"/>
      <c r="H132" s="243"/>
      <c r="I132" s="103"/>
      <c r="J132" s="86"/>
      <c r="K132" s="73"/>
      <c r="L132" s="110"/>
      <c r="M132" s="110"/>
    </row>
    <row r="133" spans="1:13" x14ac:dyDescent="0.25">
      <c r="A133" s="48"/>
      <c r="B133" s="51"/>
      <c r="C133" s="230">
        <v>17054281</v>
      </c>
      <c r="D133" s="54" t="s">
        <v>498</v>
      </c>
      <c r="E133" s="128" t="s">
        <v>395</v>
      </c>
      <c r="F133" s="193"/>
      <c r="G133" s="54" t="s">
        <v>498</v>
      </c>
      <c r="H133" s="254"/>
      <c r="I133" s="183"/>
      <c r="J133" s="90"/>
      <c r="K133" s="78"/>
      <c r="L133" s="229"/>
      <c r="M133" s="229"/>
    </row>
    <row r="134" spans="1:13" s="3" customFormat="1" x14ac:dyDescent="0.25">
      <c r="A134" s="48"/>
      <c r="B134" s="51"/>
      <c r="C134" s="167" t="s">
        <v>294</v>
      </c>
      <c r="D134" s="118" t="s">
        <v>86</v>
      </c>
      <c r="E134" s="243"/>
      <c r="F134" s="15"/>
      <c r="G134" s="5"/>
      <c r="H134" s="243"/>
      <c r="I134" s="103">
        <v>0</v>
      </c>
      <c r="J134" s="86">
        <v>0</v>
      </c>
      <c r="K134" s="73"/>
      <c r="L134" s="110"/>
      <c r="M134" s="110"/>
    </row>
    <row r="135" spans="1:13" x14ac:dyDescent="0.25">
      <c r="A135" s="48"/>
      <c r="B135" s="51"/>
      <c r="C135" s="168" t="s">
        <v>294</v>
      </c>
      <c r="D135" s="123" t="s">
        <v>86</v>
      </c>
      <c r="E135" s="128" t="s">
        <v>395</v>
      </c>
      <c r="F135" s="193"/>
      <c r="G135" s="54" t="s">
        <v>498</v>
      </c>
      <c r="H135" s="254"/>
      <c r="I135" s="183"/>
      <c r="J135" s="90"/>
      <c r="K135" s="78"/>
      <c r="L135" s="229"/>
      <c r="M135" s="229"/>
    </row>
    <row r="136" spans="1:13" s="3" customFormat="1" x14ac:dyDescent="0.25">
      <c r="A136" s="48"/>
      <c r="B136" s="51"/>
      <c r="C136" s="167" t="s">
        <v>295</v>
      </c>
      <c r="D136" s="118" t="s">
        <v>87</v>
      </c>
      <c r="E136" s="243"/>
      <c r="F136" s="15"/>
      <c r="G136" s="5"/>
      <c r="H136" s="243"/>
      <c r="I136" s="103">
        <v>5</v>
      </c>
      <c r="J136" s="86">
        <v>5</v>
      </c>
      <c r="K136" s="73"/>
      <c r="L136" s="110"/>
      <c r="M136" s="110">
        <v>8</v>
      </c>
    </row>
    <row r="137" spans="1:13" x14ac:dyDescent="0.25">
      <c r="A137" s="48"/>
      <c r="B137" s="51"/>
      <c r="C137" s="230">
        <v>17054281</v>
      </c>
      <c r="D137" s="54" t="s">
        <v>498</v>
      </c>
      <c r="E137" s="128" t="s">
        <v>395</v>
      </c>
      <c r="F137" s="193"/>
      <c r="G137" s="54" t="s">
        <v>498</v>
      </c>
      <c r="H137" s="254"/>
      <c r="I137" s="183"/>
      <c r="J137" s="90"/>
      <c r="K137" s="78"/>
      <c r="L137" s="229"/>
      <c r="M137" s="229"/>
    </row>
    <row r="138" spans="1:13" x14ac:dyDescent="0.25">
      <c r="A138" s="48"/>
      <c r="B138" s="51"/>
      <c r="C138" s="230"/>
      <c r="D138" s="54" t="s">
        <v>595</v>
      </c>
      <c r="E138" s="128" t="s">
        <v>489</v>
      </c>
      <c r="F138" s="193"/>
      <c r="G138" s="54" t="s">
        <v>595</v>
      </c>
      <c r="H138" s="254"/>
      <c r="I138" s="183"/>
      <c r="J138" s="90"/>
      <c r="K138" s="78"/>
      <c r="L138" s="229"/>
      <c r="M138" s="229"/>
    </row>
    <row r="139" spans="1:13" s="3" customFormat="1" x14ac:dyDescent="0.25">
      <c r="A139" s="48"/>
      <c r="B139" s="51"/>
      <c r="C139" s="167" t="s">
        <v>296</v>
      </c>
      <c r="D139" s="118" t="s">
        <v>88</v>
      </c>
      <c r="E139" s="243"/>
      <c r="F139" s="15"/>
      <c r="G139" s="5"/>
      <c r="H139" s="243"/>
      <c r="I139" s="103">
        <v>59</v>
      </c>
      <c r="J139" s="86">
        <v>59</v>
      </c>
      <c r="K139" s="73"/>
      <c r="L139" s="110"/>
      <c r="M139" s="110">
        <v>24</v>
      </c>
    </row>
    <row r="140" spans="1:13" x14ac:dyDescent="0.25">
      <c r="A140" s="48"/>
      <c r="B140" s="51"/>
      <c r="C140" s="230">
        <v>17054281</v>
      </c>
      <c r="D140" s="54" t="s">
        <v>498</v>
      </c>
      <c r="E140" s="128" t="s">
        <v>395</v>
      </c>
      <c r="F140" s="193"/>
      <c r="G140" s="54" t="s">
        <v>498</v>
      </c>
      <c r="H140" s="254"/>
      <c r="I140" s="183"/>
      <c r="J140" s="90"/>
      <c r="K140" s="78"/>
      <c r="L140" s="229"/>
      <c r="M140" s="229"/>
    </row>
    <row r="141" spans="1:13" s="3" customFormat="1" x14ac:dyDescent="0.25">
      <c r="A141" s="48"/>
      <c r="B141" s="51"/>
      <c r="C141" s="167" t="s">
        <v>297</v>
      </c>
      <c r="D141" s="118" t="s">
        <v>89</v>
      </c>
      <c r="E141" s="243"/>
      <c r="F141" s="15"/>
      <c r="G141" s="5"/>
      <c r="H141" s="243"/>
      <c r="I141" s="103">
        <v>0</v>
      </c>
      <c r="J141" s="86">
        <v>0</v>
      </c>
      <c r="K141" s="73"/>
      <c r="L141" s="110"/>
      <c r="M141" s="110"/>
    </row>
    <row r="142" spans="1:13" x14ac:dyDescent="0.25">
      <c r="A142" s="48"/>
      <c r="B142" s="51"/>
      <c r="C142" s="230">
        <v>17054281</v>
      </c>
      <c r="D142" s="54" t="s">
        <v>498</v>
      </c>
      <c r="E142" s="128" t="s">
        <v>395</v>
      </c>
      <c r="F142" s="193"/>
      <c r="G142" s="54" t="s">
        <v>498</v>
      </c>
      <c r="H142" s="254"/>
      <c r="I142" s="183"/>
      <c r="J142" s="90"/>
      <c r="K142" s="78"/>
      <c r="L142" s="229"/>
      <c r="M142" s="229"/>
    </row>
    <row r="143" spans="1:13" s="3" customFormat="1" x14ac:dyDescent="0.25">
      <c r="A143" s="48"/>
      <c r="B143" s="51"/>
      <c r="C143" s="167" t="s">
        <v>298</v>
      </c>
      <c r="D143" s="118" t="s">
        <v>90</v>
      </c>
      <c r="E143" s="243"/>
      <c r="F143" s="15"/>
      <c r="G143" s="5"/>
      <c r="H143" s="243"/>
      <c r="I143" s="103">
        <v>5</v>
      </c>
      <c r="J143" s="86">
        <v>6</v>
      </c>
      <c r="K143" s="73">
        <v>6</v>
      </c>
      <c r="L143" s="110"/>
      <c r="M143" s="110">
        <v>8</v>
      </c>
    </row>
    <row r="144" spans="1:13" x14ac:dyDescent="0.25">
      <c r="A144" s="48"/>
      <c r="B144" s="51"/>
      <c r="C144" s="230">
        <v>17054281</v>
      </c>
      <c r="D144" s="54" t="s">
        <v>498</v>
      </c>
      <c r="E144" s="128" t="s">
        <v>395</v>
      </c>
      <c r="F144" s="193"/>
      <c r="G144" s="54" t="s">
        <v>498</v>
      </c>
      <c r="H144" s="254"/>
      <c r="I144" s="183"/>
      <c r="J144" s="90"/>
      <c r="K144" s="78"/>
      <c r="L144" s="229"/>
      <c r="M144" s="229"/>
    </row>
    <row r="145" spans="1:13" s="3" customFormat="1" x14ac:dyDescent="0.25">
      <c r="A145" s="48"/>
      <c r="B145" s="51"/>
      <c r="C145" s="167" t="s">
        <v>299</v>
      </c>
      <c r="D145" s="118" t="s">
        <v>92</v>
      </c>
      <c r="E145" s="243"/>
      <c r="F145" s="15"/>
      <c r="G145" s="5"/>
      <c r="H145" s="243"/>
      <c r="I145" s="103">
        <v>5</v>
      </c>
      <c r="J145" s="86">
        <v>5</v>
      </c>
      <c r="K145" s="73"/>
      <c r="L145" s="110"/>
      <c r="M145" s="110">
        <v>20</v>
      </c>
    </row>
    <row r="146" spans="1:13" s="3" customFormat="1" x14ac:dyDescent="0.25">
      <c r="A146" s="48"/>
      <c r="B146" s="51"/>
      <c r="C146" s="230">
        <v>17054281</v>
      </c>
      <c r="D146" s="54" t="s">
        <v>498</v>
      </c>
      <c r="E146" s="254"/>
      <c r="F146" s="305"/>
      <c r="G146" s="54" t="s">
        <v>498</v>
      </c>
      <c r="H146" s="254"/>
      <c r="I146" s="185"/>
      <c r="J146" s="89"/>
      <c r="K146" s="76"/>
      <c r="L146" s="52"/>
      <c r="M146" s="52"/>
    </row>
    <row r="147" spans="1:13" x14ac:dyDescent="0.25">
      <c r="A147" s="48"/>
      <c r="B147" s="51"/>
      <c r="C147" s="168">
        <v>893471</v>
      </c>
      <c r="D147" s="123" t="s">
        <v>499</v>
      </c>
      <c r="E147" s="128" t="s">
        <v>395</v>
      </c>
      <c r="F147" s="193"/>
      <c r="G147" s="123" t="s">
        <v>499</v>
      </c>
      <c r="H147" s="254"/>
      <c r="I147" s="183"/>
      <c r="J147" s="90"/>
      <c r="K147" s="78"/>
      <c r="L147" s="229"/>
      <c r="M147" s="229"/>
    </row>
    <row r="148" spans="1:13" x14ac:dyDescent="0.25">
      <c r="A148" s="48"/>
      <c r="B148" s="51"/>
      <c r="C148" s="167" t="s">
        <v>300</v>
      </c>
      <c r="D148" s="118" t="s">
        <v>94</v>
      </c>
      <c r="E148" s="243"/>
      <c r="F148" s="15"/>
      <c r="G148" s="5"/>
      <c r="H148" s="243"/>
      <c r="I148" s="103">
        <v>0</v>
      </c>
      <c r="J148" s="86">
        <v>0</v>
      </c>
      <c r="K148" s="73"/>
      <c r="L148" s="110"/>
      <c r="M148" s="110"/>
    </row>
    <row r="149" spans="1:13" x14ac:dyDescent="0.25">
      <c r="A149" s="48"/>
      <c r="B149" s="51"/>
      <c r="C149" s="230">
        <v>17054281</v>
      </c>
      <c r="D149" s="54" t="s">
        <v>498</v>
      </c>
      <c r="E149" s="128" t="s">
        <v>395</v>
      </c>
      <c r="F149" s="193"/>
      <c r="G149" s="54" t="s">
        <v>498</v>
      </c>
      <c r="H149" s="254"/>
      <c r="I149" s="183"/>
      <c r="J149" s="90"/>
      <c r="K149" s="78"/>
      <c r="L149" s="229"/>
      <c r="M149" s="229"/>
    </row>
    <row r="150" spans="1:13" x14ac:dyDescent="0.25">
      <c r="A150" s="48"/>
      <c r="B150" s="51"/>
      <c r="C150" s="167" t="s">
        <v>301</v>
      </c>
      <c r="D150" s="118" t="s">
        <v>95</v>
      </c>
      <c r="E150" s="243"/>
      <c r="F150" s="15"/>
      <c r="G150" s="5"/>
      <c r="H150" s="243"/>
      <c r="I150" s="103">
        <v>0</v>
      </c>
      <c r="J150" s="86">
        <v>6</v>
      </c>
      <c r="K150" s="73">
        <f>SUM(K151)</f>
        <v>6</v>
      </c>
      <c r="L150" s="110"/>
      <c r="M150" s="110">
        <v>8</v>
      </c>
    </row>
    <row r="151" spans="1:13" x14ac:dyDescent="0.25">
      <c r="A151" s="48"/>
      <c r="B151" s="51"/>
      <c r="C151" s="230">
        <v>17054281</v>
      </c>
      <c r="D151" s="54" t="s">
        <v>498</v>
      </c>
      <c r="E151" s="128" t="s">
        <v>395</v>
      </c>
      <c r="F151" s="226"/>
      <c r="G151" s="54" t="s">
        <v>498</v>
      </c>
      <c r="H151" s="254"/>
      <c r="I151" s="183"/>
      <c r="J151" s="90"/>
      <c r="K151" s="78">
        <v>6</v>
      </c>
      <c r="L151" s="229"/>
      <c r="M151" s="229"/>
    </row>
    <row r="152" spans="1:13" s="3" customFormat="1" x14ac:dyDescent="0.25">
      <c r="A152" s="21">
        <v>31</v>
      </c>
      <c r="B152" s="57" t="s">
        <v>9</v>
      </c>
      <c r="C152" s="13"/>
      <c r="D152" s="7"/>
      <c r="E152" s="177"/>
      <c r="F152" s="163"/>
      <c r="G152" s="59"/>
      <c r="H152" s="255"/>
      <c r="I152" s="70">
        <f>SUM(I157,I155,I153)</f>
        <v>0</v>
      </c>
      <c r="J152" s="83">
        <f t="shared" ref="J152:L152" si="1">SUM(J153,J155,J157)</f>
        <v>0</v>
      </c>
      <c r="K152" s="70">
        <f t="shared" si="1"/>
        <v>0</v>
      </c>
      <c r="L152" s="117">
        <f t="shared" si="1"/>
        <v>0</v>
      </c>
      <c r="M152" s="29">
        <f>SUM(M153:M156)</f>
        <v>0</v>
      </c>
    </row>
    <row r="153" spans="1:13" s="3" customFormat="1" x14ac:dyDescent="0.25">
      <c r="A153" s="120"/>
      <c r="B153" s="95"/>
      <c r="C153" s="167" t="s">
        <v>302</v>
      </c>
      <c r="D153" s="118" t="s">
        <v>96</v>
      </c>
      <c r="E153" s="133"/>
      <c r="F153" s="167"/>
      <c r="G153" s="118"/>
      <c r="H153" s="133"/>
      <c r="I153" s="103">
        <v>0</v>
      </c>
      <c r="J153" s="86">
        <v>0</v>
      </c>
      <c r="K153" s="73"/>
      <c r="L153" s="110"/>
      <c r="M153" s="110"/>
    </row>
    <row r="154" spans="1:13" x14ac:dyDescent="0.25">
      <c r="A154" s="125"/>
      <c r="B154" s="58"/>
      <c r="C154" s="168" t="s">
        <v>302</v>
      </c>
      <c r="D154" s="45" t="s">
        <v>98</v>
      </c>
      <c r="E154" s="128" t="s">
        <v>395</v>
      </c>
      <c r="F154" s="176"/>
      <c r="G154" s="45" t="s">
        <v>98</v>
      </c>
      <c r="H154" s="128"/>
      <c r="I154" s="77"/>
      <c r="J154" s="90"/>
      <c r="K154" s="69"/>
      <c r="L154" s="25"/>
      <c r="M154" s="25"/>
    </row>
    <row r="155" spans="1:13" s="3" customFormat="1" x14ac:dyDescent="0.25">
      <c r="A155" s="120"/>
      <c r="B155" s="95"/>
      <c r="C155" s="167" t="s">
        <v>303</v>
      </c>
      <c r="D155" s="118" t="s">
        <v>99</v>
      </c>
      <c r="E155" s="133"/>
      <c r="F155" s="167"/>
      <c r="G155" s="118"/>
      <c r="H155" s="133"/>
      <c r="I155" s="103">
        <v>0</v>
      </c>
      <c r="J155" s="86">
        <v>0</v>
      </c>
      <c r="K155" s="73"/>
      <c r="L155" s="110"/>
      <c r="M155" s="110"/>
    </row>
    <row r="156" spans="1:13" x14ac:dyDescent="0.25">
      <c r="A156" s="125"/>
      <c r="B156" s="58"/>
      <c r="C156" s="168">
        <v>30858496</v>
      </c>
      <c r="D156" s="123" t="s">
        <v>500</v>
      </c>
      <c r="E156" s="128" t="s">
        <v>395</v>
      </c>
      <c r="F156" s="176"/>
      <c r="G156" s="123" t="s">
        <v>500</v>
      </c>
      <c r="H156" s="128"/>
      <c r="I156" s="77"/>
      <c r="J156" s="90"/>
      <c r="K156" s="69"/>
      <c r="L156" s="25"/>
      <c r="M156" s="25"/>
    </row>
    <row r="157" spans="1:13" s="3" customFormat="1" x14ac:dyDescent="0.25">
      <c r="A157" s="120"/>
      <c r="B157" s="95"/>
      <c r="C157" s="169" t="s">
        <v>304</v>
      </c>
      <c r="D157" s="121" t="s">
        <v>100</v>
      </c>
      <c r="E157" s="170"/>
      <c r="F157" s="169"/>
      <c r="G157" s="121"/>
      <c r="H157" s="170"/>
      <c r="I157" s="152">
        <v>0</v>
      </c>
      <c r="J157" s="107">
        <v>0</v>
      </c>
      <c r="K157" s="106"/>
      <c r="L157" s="122"/>
      <c r="M157" s="122"/>
    </row>
    <row r="158" spans="1:13" x14ac:dyDescent="0.25">
      <c r="A158" s="125"/>
      <c r="B158" s="58"/>
      <c r="C158" s="168" t="s">
        <v>304</v>
      </c>
      <c r="D158" s="45" t="s">
        <v>98</v>
      </c>
      <c r="E158" s="128" t="s">
        <v>395</v>
      </c>
      <c r="F158" s="176"/>
      <c r="G158" s="45" t="s">
        <v>98</v>
      </c>
      <c r="H158" s="128"/>
      <c r="I158" s="77"/>
      <c r="J158" s="90"/>
      <c r="K158" s="69"/>
      <c r="L158" s="25"/>
      <c r="M158" s="25"/>
    </row>
    <row r="159" spans="1:13" s="3" customFormat="1" x14ac:dyDescent="0.25">
      <c r="A159" s="21">
        <v>32</v>
      </c>
      <c r="B159" s="57" t="s">
        <v>33</v>
      </c>
      <c r="C159" s="13"/>
      <c r="D159" s="57"/>
      <c r="E159" s="177"/>
      <c r="F159" s="163"/>
      <c r="G159" s="59"/>
      <c r="H159" s="177"/>
      <c r="I159" s="117">
        <v>0</v>
      </c>
      <c r="J159" s="83">
        <v>0</v>
      </c>
      <c r="K159" s="70"/>
      <c r="L159" s="23"/>
      <c r="M159" s="29">
        <v>0</v>
      </c>
    </row>
    <row r="160" spans="1:13" x14ac:dyDescent="0.25">
      <c r="A160" s="125"/>
      <c r="B160" s="58"/>
      <c r="C160" s="176"/>
      <c r="D160" s="58"/>
      <c r="E160" s="256"/>
      <c r="F160" s="179"/>
      <c r="G160" s="1"/>
      <c r="H160" s="256"/>
      <c r="I160" s="77"/>
      <c r="J160" s="90"/>
      <c r="K160" s="69"/>
      <c r="L160" s="25"/>
      <c r="M160" s="25"/>
    </row>
    <row r="161" spans="1:13" s="3" customFormat="1" x14ac:dyDescent="0.25">
      <c r="A161" s="21">
        <v>33</v>
      </c>
      <c r="B161" s="57" t="s">
        <v>30</v>
      </c>
      <c r="C161" s="13"/>
      <c r="D161" s="57"/>
      <c r="E161" s="171"/>
      <c r="F161" s="11"/>
      <c r="G161" s="8"/>
      <c r="H161" s="171"/>
      <c r="I161" s="113">
        <f>SUM(I162,I165,I167,I170)</f>
        <v>75</v>
      </c>
      <c r="J161" s="83">
        <f>SUM(J162,J165,J167,J170)</f>
        <v>75</v>
      </c>
      <c r="K161" s="70">
        <f>SUM(K162,K165,K167,K170)</f>
        <v>0</v>
      </c>
      <c r="L161" s="113">
        <f>SUM(L162,L165,L167,L170)</f>
        <v>0</v>
      </c>
      <c r="M161" s="29">
        <f>SUM(M162:M171)</f>
        <v>52</v>
      </c>
    </row>
    <row r="162" spans="1:13" s="3" customFormat="1" x14ac:dyDescent="0.25">
      <c r="A162" s="48"/>
      <c r="B162" s="51"/>
      <c r="C162" s="172" t="s">
        <v>419</v>
      </c>
      <c r="D162" s="124" t="s">
        <v>420</v>
      </c>
      <c r="E162" s="173"/>
      <c r="F162" s="166"/>
      <c r="G162" s="119"/>
      <c r="H162" s="173"/>
      <c r="I162" s="149">
        <v>0</v>
      </c>
      <c r="J162" s="99">
        <v>0</v>
      </c>
      <c r="K162" s="100"/>
      <c r="L162" s="111"/>
      <c r="M162" s="111"/>
    </row>
    <row r="163" spans="1:13" ht="14.25" customHeight="1" x14ac:dyDescent="0.25">
      <c r="A163" s="125"/>
      <c r="B163" s="58"/>
      <c r="C163" s="167" t="s">
        <v>305</v>
      </c>
      <c r="D163" s="118" t="s">
        <v>421</v>
      </c>
      <c r="E163" s="133"/>
      <c r="F163" s="167"/>
      <c r="G163" s="118"/>
      <c r="H163" s="133"/>
      <c r="I163" s="103"/>
      <c r="J163" s="86"/>
      <c r="K163" s="73"/>
      <c r="L163" s="110"/>
      <c r="M163" s="110"/>
    </row>
    <row r="164" spans="1:13" ht="14.25" customHeight="1" x14ac:dyDescent="0.25">
      <c r="A164" s="125"/>
      <c r="B164" s="58"/>
      <c r="C164" s="168">
        <v>30858496</v>
      </c>
      <c r="D164" s="123" t="s">
        <v>500</v>
      </c>
      <c r="E164" s="128" t="s">
        <v>395</v>
      </c>
      <c r="F164" s="176"/>
      <c r="G164" s="123" t="s">
        <v>500</v>
      </c>
      <c r="H164" s="128"/>
      <c r="I164" s="77"/>
      <c r="J164" s="90"/>
      <c r="K164" s="69"/>
      <c r="L164" s="25"/>
      <c r="M164" s="25"/>
    </row>
    <row r="165" spans="1:13" s="3" customFormat="1" ht="14.25" customHeight="1" x14ac:dyDescent="0.25">
      <c r="A165" s="120"/>
      <c r="B165" s="95"/>
      <c r="C165" s="167" t="s">
        <v>306</v>
      </c>
      <c r="D165" s="118" t="s">
        <v>101</v>
      </c>
      <c r="E165" s="133"/>
      <c r="F165" s="167"/>
      <c r="G165" s="118"/>
      <c r="H165" s="133"/>
      <c r="I165" s="103">
        <v>0</v>
      </c>
      <c r="J165" s="86">
        <v>0</v>
      </c>
      <c r="K165" s="73"/>
      <c r="L165" s="110"/>
      <c r="M165" s="110"/>
    </row>
    <row r="166" spans="1:13" ht="14.25" customHeight="1" x14ac:dyDescent="0.25">
      <c r="A166" s="125"/>
      <c r="B166" s="58"/>
      <c r="C166" s="168" t="s">
        <v>306</v>
      </c>
      <c r="D166" s="123" t="s">
        <v>500</v>
      </c>
      <c r="E166" s="128" t="s">
        <v>395</v>
      </c>
      <c r="F166" s="176"/>
      <c r="G166" s="123" t="s">
        <v>500</v>
      </c>
      <c r="H166" s="128"/>
      <c r="I166" s="77"/>
      <c r="J166" s="90"/>
      <c r="K166" s="69"/>
      <c r="L166" s="25"/>
      <c r="M166" s="25"/>
    </row>
    <row r="167" spans="1:13" s="3" customFormat="1" ht="14.25" customHeight="1" x14ac:dyDescent="0.25">
      <c r="A167" s="120"/>
      <c r="B167" s="95"/>
      <c r="C167" s="167" t="s">
        <v>307</v>
      </c>
      <c r="D167" s="118" t="s">
        <v>102</v>
      </c>
      <c r="E167" s="133"/>
      <c r="F167" s="167"/>
      <c r="G167" s="118"/>
      <c r="H167" s="133"/>
      <c r="I167" s="103">
        <v>72</v>
      </c>
      <c r="J167" s="86">
        <v>72</v>
      </c>
      <c r="K167" s="73"/>
      <c r="L167" s="110"/>
      <c r="M167" s="110">
        <v>44</v>
      </c>
    </row>
    <row r="168" spans="1:13" s="4" customFormat="1" ht="14.25" customHeight="1" x14ac:dyDescent="0.25">
      <c r="A168" s="125"/>
      <c r="B168" s="58"/>
      <c r="C168" s="92">
        <v>42128790</v>
      </c>
      <c r="D168" s="62" t="s">
        <v>491</v>
      </c>
      <c r="E168" s="128" t="s">
        <v>395</v>
      </c>
      <c r="F168" s="176"/>
      <c r="G168" s="62" t="s">
        <v>491</v>
      </c>
      <c r="H168" s="128"/>
      <c r="I168" s="77"/>
      <c r="J168" s="90"/>
      <c r="K168" s="69"/>
      <c r="L168" s="25"/>
      <c r="M168" s="25"/>
    </row>
    <row r="169" spans="1:13" s="4" customFormat="1" ht="14.25" customHeight="1" x14ac:dyDescent="0.25">
      <c r="A169" s="125"/>
      <c r="B169" s="58"/>
      <c r="C169" s="92"/>
      <c r="D169" s="336" t="s">
        <v>586</v>
      </c>
      <c r="E169" s="128" t="s">
        <v>489</v>
      </c>
      <c r="F169" s="176"/>
      <c r="G169" s="336" t="s">
        <v>586</v>
      </c>
      <c r="H169" s="128"/>
      <c r="I169" s="77"/>
      <c r="J169" s="90"/>
      <c r="K169" s="69"/>
      <c r="L169" s="231"/>
      <c r="M169" s="231"/>
    </row>
    <row r="170" spans="1:13" s="3" customFormat="1" ht="14.25" customHeight="1" x14ac:dyDescent="0.25">
      <c r="A170" s="120"/>
      <c r="B170" s="95"/>
      <c r="C170" s="167" t="s">
        <v>470</v>
      </c>
      <c r="D170" s="118" t="s">
        <v>471</v>
      </c>
      <c r="E170" s="133"/>
      <c r="F170" s="167"/>
      <c r="G170" s="118"/>
      <c r="H170" s="133"/>
      <c r="I170" s="73">
        <v>3</v>
      </c>
      <c r="J170" s="86">
        <v>3</v>
      </c>
      <c r="K170" s="73"/>
      <c r="L170" s="184"/>
      <c r="M170" s="184">
        <v>8</v>
      </c>
    </row>
    <row r="171" spans="1:13" ht="14.25" customHeight="1" x14ac:dyDescent="0.25">
      <c r="A171" s="125"/>
      <c r="B171" s="58"/>
      <c r="C171" s="174" t="s">
        <v>470</v>
      </c>
      <c r="D171" s="135" t="s">
        <v>471</v>
      </c>
      <c r="E171" s="128"/>
      <c r="F171" s="176"/>
      <c r="G171" s="45"/>
      <c r="H171" s="128"/>
      <c r="I171" s="69"/>
      <c r="J171" s="82"/>
      <c r="K171" s="69"/>
      <c r="L171" s="231"/>
      <c r="M171" s="231"/>
    </row>
    <row r="172" spans="1:13" s="3" customFormat="1" x14ac:dyDescent="0.25">
      <c r="A172" s="21">
        <v>34</v>
      </c>
      <c r="B172" s="57" t="s">
        <v>10</v>
      </c>
      <c r="C172" s="13"/>
      <c r="D172" s="7"/>
      <c r="E172" s="177"/>
      <c r="F172" s="163"/>
      <c r="G172" s="59"/>
      <c r="H172" s="177"/>
      <c r="I172" s="113">
        <f>SUM(I173,I178,I180,I183,I185)</f>
        <v>30</v>
      </c>
      <c r="J172" s="83">
        <f t="shared" ref="J172:L172" si="2">SUM(J173,J178,J180,J183,J185)</f>
        <v>30</v>
      </c>
      <c r="K172" s="70">
        <f t="shared" si="2"/>
        <v>4</v>
      </c>
      <c r="L172" s="70">
        <f t="shared" si="2"/>
        <v>0</v>
      </c>
      <c r="M172" s="29">
        <f>SUM(M173:M191)</f>
        <v>102</v>
      </c>
    </row>
    <row r="173" spans="1:13" s="3" customFormat="1" x14ac:dyDescent="0.25">
      <c r="A173" s="120"/>
      <c r="B173" s="95"/>
      <c r="C173" s="166" t="s">
        <v>472</v>
      </c>
      <c r="D173" s="119" t="s">
        <v>103</v>
      </c>
      <c r="E173" s="173"/>
      <c r="F173" s="166"/>
      <c r="G173" s="119"/>
      <c r="H173" s="173"/>
      <c r="I173" s="149">
        <v>5</v>
      </c>
      <c r="J173" s="99">
        <v>5</v>
      </c>
      <c r="K173" s="100"/>
      <c r="L173" s="111"/>
      <c r="M173" s="111">
        <v>20</v>
      </c>
    </row>
    <row r="174" spans="1:13" s="3" customFormat="1" x14ac:dyDescent="0.25">
      <c r="A174" s="120"/>
      <c r="B174" s="95"/>
      <c r="C174" s="167" t="s">
        <v>422</v>
      </c>
      <c r="D174" s="129" t="s">
        <v>424</v>
      </c>
      <c r="E174" s="133"/>
      <c r="F174" s="167"/>
      <c r="G174" s="118"/>
      <c r="H174" s="133"/>
      <c r="I174" s="103"/>
      <c r="J174" s="86"/>
      <c r="K174" s="73"/>
      <c r="L174" s="110"/>
      <c r="M174" s="110"/>
    </row>
    <row r="175" spans="1:13" x14ac:dyDescent="0.25">
      <c r="A175" s="125"/>
      <c r="B175" s="58"/>
      <c r="C175" s="168">
        <v>894915</v>
      </c>
      <c r="D175" s="123" t="s">
        <v>501</v>
      </c>
      <c r="E175" s="128" t="s">
        <v>395</v>
      </c>
      <c r="F175" s="176"/>
      <c r="G175" s="45" t="s">
        <v>104</v>
      </c>
      <c r="H175" s="128"/>
      <c r="I175" s="77"/>
      <c r="J175" s="82"/>
      <c r="K175" s="69"/>
      <c r="L175" s="25"/>
      <c r="M175" s="25"/>
    </row>
    <row r="176" spans="1:13" s="3" customFormat="1" x14ac:dyDescent="0.25">
      <c r="A176" s="120"/>
      <c r="B176" s="95"/>
      <c r="C176" s="167" t="s">
        <v>423</v>
      </c>
      <c r="D176" s="129" t="s">
        <v>425</v>
      </c>
      <c r="E176" s="133"/>
      <c r="F176" s="167"/>
      <c r="G176" s="118"/>
      <c r="H176" s="133"/>
      <c r="I176" s="103"/>
      <c r="J176" s="86"/>
      <c r="K176" s="73"/>
      <c r="L176" s="110"/>
      <c r="M176" s="110"/>
    </row>
    <row r="177" spans="1:13" x14ac:dyDescent="0.25">
      <c r="A177" s="125"/>
      <c r="B177" s="58"/>
      <c r="C177" s="230" t="s">
        <v>423</v>
      </c>
      <c r="D177" s="126" t="s">
        <v>425</v>
      </c>
      <c r="E177" s="128" t="s">
        <v>395</v>
      </c>
      <c r="F177" s="176"/>
      <c r="G177" s="45" t="s">
        <v>104</v>
      </c>
      <c r="H177" s="128"/>
      <c r="I177" s="77"/>
      <c r="J177" s="82"/>
      <c r="K177" s="69"/>
      <c r="L177" s="25"/>
      <c r="M177" s="25"/>
    </row>
    <row r="178" spans="1:13" s="3" customFormat="1" x14ac:dyDescent="0.25">
      <c r="A178" s="120"/>
      <c r="B178" s="95"/>
      <c r="C178" s="15" t="s">
        <v>308</v>
      </c>
      <c r="D178" s="5" t="s">
        <v>105</v>
      </c>
      <c r="E178" s="133"/>
      <c r="F178" s="15"/>
      <c r="G178" s="5"/>
      <c r="H178" s="133"/>
      <c r="I178" s="103">
        <v>0</v>
      </c>
      <c r="J178" s="86">
        <v>0</v>
      </c>
      <c r="K178" s="73"/>
      <c r="L178" s="110"/>
      <c r="M178" s="110">
        <v>25</v>
      </c>
    </row>
    <row r="179" spans="1:13" x14ac:dyDescent="0.25">
      <c r="A179" s="125"/>
      <c r="B179" s="58"/>
      <c r="C179" s="168">
        <v>894915</v>
      </c>
      <c r="D179" s="123" t="s">
        <v>501</v>
      </c>
      <c r="E179" s="128" t="s">
        <v>395</v>
      </c>
      <c r="F179" s="176"/>
      <c r="G179" s="45" t="s">
        <v>104</v>
      </c>
      <c r="H179" s="128"/>
      <c r="I179" s="77"/>
      <c r="J179" s="82"/>
      <c r="K179" s="69"/>
      <c r="L179" s="25"/>
      <c r="M179" s="25"/>
    </row>
    <row r="180" spans="1:13" s="3" customFormat="1" x14ac:dyDescent="0.25">
      <c r="A180" s="120"/>
      <c r="B180" s="95"/>
      <c r="C180" s="167" t="s">
        <v>309</v>
      </c>
      <c r="D180" s="118" t="s">
        <v>106</v>
      </c>
      <c r="E180" s="133"/>
      <c r="F180" s="167"/>
      <c r="G180" s="118"/>
      <c r="H180" s="133"/>
      <c r="I180" s="103">
        <v>1</v>
      </c>
      <c r="J180" s="86">
        <v>1</v>
      </c>
      <c r="K180" s="73"/>
      <c r="L180" s="110"/>
      <c r="M180" s="110">
        <v>27</v>
      </c>
    </row>
    <row r="181" spans="1:13" x14ac:dyDescent="0.25">
      <c r="A181" s="125"/>
      <c r="B181" s="58"/>
      <c r="C181" s="168">
        <v>894915</v>
      </c>
      <c r="D181" s="123" t="s">
        <v>501</v>
      </c>
      <c r="E181" s="128" t="s">
        <v>395</v>
      </c>
      <c r="F181" s="225"/>
      <c r="G181" s="45" t="s">
        <v>104</v>
      </c>
      <c r="H181" s="128"/>
      <c r="I181" s="77"/>
      <c r="J181" s="82"/>
      <c r="K181" s="69"/>
      <c r="L181" s="25"/>
      <c r="M181" s="25"/>
    </row>
    <row r="182" spans="1:13" x14ac:dyDescent="0.25">
      <c r="A182" s="125"/>
      <c r="B182" s="58"/>
      <c r="C182" s="168"/>
      <c r="D182" s="336" t="s">
        <v>592</v>
      </c>
      <c r="E182" s="268" t="s">
        <v>489</v>
      </c>
      <c r="F182" s="225"/>
      <c r="G182" s="336" t="s">
        <v>592</v>
      </c>
      <c r="H182" s="128"/>
      <c r="I182" s="77"/>
      <c r="J182" s="82"/>
      <c r="K182" s="69"/>
      <c r="L182" s="25"/>
      <c r="M182" s="25"/>
    </row>
    <row r="183" spans="1:13" s="3" customFormat="1" x14ac:dyDescent="0.25">
      <c r="A183" s="120"/>
      <c r="B183" s="95"/>
      <c r="C183" s="167" t="s">
        <v>310</v>
      </c>
      <c r="D183" s="118" t="s">
        <v>107</v>
      </c>
      <c r="E183" s="133"/>
      <c r="F183" s="167"/>
      <c r="G183" s="118"/>
      <c r="H183" s="133"/>
      <c r="I183" s="103">
        <v>4</v>
      </c>
      <c r="J183" s="86">
        <v>4</v>
      </c>
      <c r="K183" s="73">
        <f>SUM(K184)</f>
        <v>4</v>
      </c>
      <c r="L183" s="110"/>
      <c r="M183" s="110">
        <v>10</v>
      </c>
    </row>
    <row r="184" spans="1:13" x14ac:dyDescent="0.25">
      <c r="A184" s="125"/>
      <c r="B184" s="58"/>
      <c r="C184" s="168">
        <v>894915</v>
      </c>
      <c r="D184" s="123" t="s">
        <v>501</v>
      </c>
      <c r="E184" s="191" t="s">
        <v>395</v>
      </c>
      <c r="F184" s="168"/>
      <c r="G184" s="123" t="s">
        <v>104</v>
      </c>
      <c r="H184" s="191"/>
      <c r="I184" s="151"/>
      <c r="J184" s="87"/>
      <c r="K184" s="74">
        <v>4</v>
      </c>
      <c r="L184" s="232"/>
      <c r="M184" s="232"/>
    </row>
    <row r="185" spans="1:13" s="3" customFormat="1" x14ac:dyDescent="0.25">
      <c r="A185" s="120"/>
      <c r="B185" s="95"/>
      <c r="C185" s="166" t="s">
        <v>473</v>
      </c>
      <c r="D185" s="119" t="s">
        <v>108</v>
      </c>
      <c r="E185" s="173"/>
      <c r="F185" s="166"/>
      <c r="G185" s="119"/>
      <c r="H185" s="173"/>
      <c r="I185" s="149">
        <v>20</v>
      </c>
      <c r="J185" s="99">
        <v>20</v>
      </c>
      <c r="K185" s="100"/>
      <c r="L185" s="111"/>
      <c r="M185" s="111">
        <v>20</v>
      </c>
    </row>
    <row r="186" spans="1:13" s="3" customFormat="1" x14ac:dyDescent="0.25">
      <c r="A186" s="120"/>
      <c r="B186" s="95"/>
      <c r="C186" s="131" t="s">
        <v>426</v>
      </c>
      <c r="D186" s="132" t="s">
        <v>427</v>
      </c>
      <c r="E186" s="133"/>
      <c r="F186" s="167"/>
      <c r="G186" s="118"/>
      <c r="H186" s="133"/>
      <c r="I186" s="103"/>
      <c r="J186" s="86"/>
      <c r="K186" s="73"/>
      <c r="L186" s="110"/>
      <c r="M186" s="110"/>
    </row>
    <row r="187" spans="1:13" x14ac:dyDescent="0.25">
      <c r="A187" s="125"/>
      <c r="B187" s="58"/>
      <c r="C187" s="233" t="s">
        <v>426</v>
      </c>
      <c r="D187" s="45" t="s">
        <v>104</v>
      </c>
      <c r="E187" s="128" t="s">
        <v>395</v>
      </c>
      <c r="F187" s="176"/>
      <c r="G187" s="45" t="s">
        <v>104</v>
      </c>
      <c r="H187" s="128"/>
      <c r="I187" s="77"/>
      <c r="J187" s="82"/>
      <c r="K187" s="69"/>
      <c r="L187" s="25"/>
      <c r="M187" s="25"/>
    </row>
    <row r="188" spans="1:13" s="3" customFormat="1" x14ac:dyDescent="0.25">
      <c r="A188" s="120"/>
      <c r="B188" s="95"/>
      <c r="C188" s="131" t="s">
        <v>428</v>
      </c>
      <c r="D188" s="132" t="s">
        <v>429</v>
      </c>
      <c r="E188" s="133"/>
      <c r="F188" s="167"/>
      <c r="G188" s="118"/>
      <c r="H188" s="133"/>
      <c r="I188" s="103"/>
      <c r="J188" s="86"/>
      <c r="K188" s="73"/>
      <c r="L188" s="110"/>
      <c r="M188" s="110"/>
    </row>
    <row r="189" spans="1:13" x14ac:dyDescent="0.25">
      <c r="A189" s="125"/>
      <c r="B189" s="58"/>
      <c r="C189" s="233" t="s">
        <v>428</v>
      </c>
      <c r="D189" s="45" t="s">
        <v>104</v>
      </c>
      <c r="E189" s="128" t="s">
        <v>395</v>
      </c>
      <c r="F189" s="176"/>
      <c r="G189" s="45" t="s">
        <v>104</v>
      </c>
      <c r="H189" s="128"/>
      <c r="I189" s="77"/>
      <c r="J189" s="82"/>
      <c r="K189" s="69"/>
      <c r="L189" s="25"/>
      <c r="M189" s="25"/>
    </row>
    <row r="190" spans="1:13" s="3" customFormat="1" x14ac:dyDescent="0.25">
      <c r="A190" s="120"/>
      <c r="B190" s="95"/>
      <c r="C190" s="131" t="s">
        <v>430</v>
      </c>
      <c r="D190" s="132" t="s">
        <v>431</v>
      </c>
      <c r="E190" s="133"/>
      <c r="F190" s="167"/>
      <c r="G190" s="118"/>
      <c r="H190" s="133"/>
      <c r="I190" s="103"/>
      <c r="J190" s="86"/>
      <c r="K190" s="73"/>
      <c r="L190" s="110"/>
      <c r="M190" s="110"/>
    </row>
    <row r="191" spans="1:13" x14ac:dyDescent="0.25">
      <c r="A191" s="125"/>
      <c r="B191" s="58"/>
      <c r="C191" s="233" t="s">
        <v>430</v>
      </c>
      <c r="D191" s="45" t="s">
        <v>104</v>
      </c>
      <c r="E191" s="128" t="s">
        <v>395</v>
      </c>
      <c r="F191" s="176"/>
      <c r="G191" s="45" t="s">
        <v>104</v>
      </c>
      <c r="H191" s="128"/>
      <c r="I191" s="77"/>
      <c r="J191" s="82"/>
      <c r="K191" s="69"/>
      <c r="L191" s="25"/>
      <c r="M191" s="25"/>
    </row>
    <row r="192" spans="1:13" s="3" customFormat="1" x14ac:dyDescent="0.25">
      <c r="A192" s="21">
        <v>36</v>
      </c>
      <c r="B192" s="57" t="s">
        <v>11</v>
      </c>
      <c r="C192" s="13"/>
      <c r="D192" s="57"/>
      <c r="E192" s="177"/>
      <c r="F192" s="163"/>
      <c r="G192" s="59"/>
      <c r="H192" s="177"/>
      <c r="I192" s="113">
        <f>SUM(I193+I195+I197+I199+I202+I204+I206+I208+I210+I213+I215+I217+I219)</f>
        <v>432</v>
      </c>
      <c r="J192" s="83">
        <f>SUM(J193,J195,J197,J199,J202,J204,J206,J208,J210,J213,J215,J217,J219,J221)</f>
        <v>454</v>
      </c>
      <c r="K192" s="70">
        <f>SUM(K193,K195,K197,K199,K202,K204,K206,K208,K210,K213,K215,K217,K219,K221)</f>
        <v>13</v>
      </c>
      <c r="L192" s="113">
        <f>SUM(L193,L195,L197,L199,L202,L204,L206,L208,L210,L213,L215,L217,L219,L221)</f>
        <v>0</v>
      </c>
      <c r="M192" s="29">
        <f>SUM(M193:M222)</f>
        <v>184</v>
      </c>
    </row>
    <row r="193" spans="1:13" s="3" customFormat="1" x14ac:dyDescent="0.25">
      <c r="A193" s="48"/>
      <c r="B193" s="51"/>
      <c r="C193" s="167" t="s">
        <v>311</v>
      </c>
      <c r="D193" s="118" t="s">
        <v>109</v>
      </c>
      <c r="E193" s="243"/>
      <c r="F193" s="15"/>
      <c r="G193" s="5"/>
      <c r="H193" s="243"/>
      <c r="I193" s="103">
        <v>48</v>
      </c>
      <c r="J193" s="86">
        <v>48</v>
      </c>
      <c r="K193" s="73">
        <f>SUM(K194:K194)</f>
        <v>0</v>
      </c>
      <c r="L193" s="110"/>
      <c r="M193" s="110">
        <v>30</v>
      </c>
    </row>
    <row r="194" spans="1:13" x14ac:dyDescent="0.25">
      <c r="A194" s="48"/>
      <c r="B194" s="51"/>
      <c r="C194" s="168">
        <v>42253888</v>
      </c>
      <c r="D194" s="123" t="s">
        <v>502</v>
      </c>
      <c r="E194" s="128" t="s">
        <v>395</v>
      </c>
      <c r="F194" s="193"/>
      <c r="G194" s="123" t="s">
        <v>502</v>
      </c>
      <c r="H194" s="254"/>
      <c r="I194" s="183"/>
      <c r="J194" s="90"/>
      <c r="K194" s="78"/>
      <c r="L194" s="229"/>
      <c r="M194" s="229"/>
    </row>
    <row r="195" spans="1:13" s="3" customFormat="1" x14ac:dyDescent="0.25">
      <c r="A195" s="48"/>
      <c r="B195" s="51"/>
      <c r="C195" s="167" t="s">
        <v>312</v>
      </c>
      <c r="D195" s="118" t="s">
        <v>111</v>
      </c>
      <c r="E195" s="243"/>
      <c r="F195" s="15"/>
      <c r="G195" s="5"/>
      <c r="H195" s="243"/>
      <c r="I195" s="103">
        <v>44</v>
      </c>
      <c r="J195" s="86">
        <v>44</v>
      </c>
      <c r="K195" s="73">
        <f>SUM(K196)</f>
        <v>0</v>
      </c>
      <c r="L195" s="110"/>
      <c r="M195" s="110">
        <v>20</v>
      </c>
    </row>
    <row r="196" spans="1:13" x14ac:dyDescent="0.25">
      <c r="A196" s="48"/>
      <c r="B196" s="51"/>
      <c r="C196" s="168"/>
      <c r="D196" s="336" t="s">
        <v>586</v>
      </c>
      <c r="E196" s="128" t="s">
        <v>395</v>
      </c>
      <c r="F196" s="193"/>
      <c r="G196" s="336" t="s">
        <v>586</v>
      </c>
      <c r="H196" s="254"/>
      <c r="I196" s="183"/>
      <c r="J196" s="90"/>
      <c r="K196" s="78"/>
      <c r="L196" s="229"/>
      <c r="M196" s="229"/>
    </row>
    <row r="197" spans="1:13" s="3" customFormat="1" x14ac:dyDescent="0.25">
      <c r="A197" s="48"/>
      <c r="B197" s="51"/>
      <c r="C197" s="167" t="s">
        <v>313</v>
      </c>
      <c r="D197" s="118" t="s">
        <v>112</v>
      </c>
      <c r="E197" s="243"/>
      <c r="F197" s="15"/>
      <c r="G197" s="5"/>
      <c r="H197" s="243"/>
      <c r="I197" s="103">
        <v>0</v>
      </c>
      <c r="J197" s="86">
        <v>0</v>
      </c>
      <c r="K197" s="73">
        <f>SUM(K198)</f>
        <v>0</v>
      </c>
      <c r="L197" s="110"/>
      <c r="M197" s="110"/>
    </row>
    <row r="198" spans="1:13" x14ac:dyDescent="0.25">
      <c r="A198" s="125"/>
      <c r="B198" s="58"/>
      <c r="C198" s="225" t="s">
        <v>397</v>
      </c>
      <c r="D198" s="45" t="s">
        <v>110</v>
      </c>
      <c r="E198" s="128" t="s">
        <v>395</v>
      </c>
      <c r="F198" s="225" t="s">
        <v>397</v>
      </c>
      <c r="G198" s="45" t="s">
        <v>110</v>
      </c>
      <c r="H198" s="128"/>
      <c r="I198" s="77"/>
      <c r="J198" s="82"/>
      <c r="K198" s="69"/>
      <c r="L198" s="25"/>
      <c r="M198" s="25"/>
    </row>
    <row r="199" spans="1:13" s="3" customFormat="1" x14ac:dyDescent="0.25">
      <c r="A199" s="120"/>
      <c r="B199" s="95"/>
      <c r="C199" s="167" t="s">
        <v>314</v>
      </c>
      <c r="D199" s="118" t="s">
        <v>113</v>
      </c>
      <c r="E199" s="133"/>
      <c r="F199" s="167"/>
      <c r="G199" s="118"/>
      <c r="H199" s="133"/>
      <c r="I199" s="103">
        <v>73</v>
      </c>
      <c r="J199" s="86">
        <v>73</v>
      </c>
      <c r="K199" s="73">
        <f>SUM(K200)</f>
        <v>4</v>
      </c>
      <c r="L199" s="110"/>
      <c r="M199" s="110">
        <v>50</v>
      </c>
    </row>
    <row r="200" spans="1:13" x14ac:dyDescent="0.25">
      <c r="A200" s="125"/>
      <c r="B200" s="58"/>
      <c r="C200" s="92">
        <v>42128790</v>
      </c>
      <c r="D200" s="62" t="s">
        <v>491</v>
      </c>
      <c r="E200" s="128" t="s">
        <v>395</v>
      </c>
      <c r="F200" s="225" t="s">
        <v>397</v>
      </c>
      <c r="G200" s="45" t="s">
        <v>110</v>
      </c>
      <c r="H200" s="128"/>
      <c r="I200" s="77"/>
      <c r="J200" s="82"/>
      <c r="K200" s="69">
        <v>4</v>
      </c>
      <c r="L200" s="25"/>
      <c r="M200" s="25"/>
    </row>
    <row r="201" spans="1:13" x14ac:dyDescent="0.25">
      <c r="A201" s="125"/>
      <c r="B201" s="58"/>
      <c r="C201" s="92"/>
      <c r="D201" s="336" t="s">
        <v>586</v>
      </c>
      <c r="E201" s="128" t="s">
        <v>489</v>
      </c>
      <c r="F201" s="225"/>
      <c r="G201" s="336" t="s">
        <v>586</v>
      </c>
      <c r="H201" s="128"/>
      <c r="I201" s="77"/>
      <c r="J201" s="82"/>
      <c r="K201" s="69"/>
      <c r="L201" s="25"/>
      <c r="M201" s="25"/>
    </row>
    <row r="202" spans="1:13" s="3" customFormat="1" x14ac:dyDescent="0.25">
      <c r="A202" s="120"/>
      <c r="B202" s="95"/>
      <c r="C202" s="167" t="s">
        <v>315</v>
      </c>
      <c r="D202" s="118" t="s">
        <v>114</v>
      </c>
      <c r="E202" s="133"/>
      <c r="F202" s="167"/>
      <c r="G202" s="118"/>
      <c r="H202" s="133"/>
      <c r="I202" s="103">
        <v>0</v>
      </c>
      <c r="J202" s="86">
        <v>8</v>
      </c>
      <c r="K202" s="73">
        <f>SUM(K203)</f>
        <v>2</v>
      </c>
      <c r="L202" s="110"/>
      <c r="M202" s="110">
        <v>8</v>
      </c>
    </row>
    <row r="203" spans="1:13" x14ac:dyDescent="0.25">
      <c r="A203" s="125"/>
      <c r="B203" s="58"/>
      <c r="C203" s="92">
        <v>42128790</v>
      </c>
      <c r="D203" s="45" t="s">
        <v>110</v>
      </c>
      <c r="E203" s="128" t="s">
        <v>395</v>
      </c>
      <c r="F203" s="176"/>
      <c r="G203" s="45" t="s">
        <v>110</v>
      </c>
      <c r="H203" s="128"/>
      <c r="I203" s="77"/>
      <c r="J203" s="82"/>
      <c r="K203" s="69">
        <v>2</v>
      </c>
      <c r="L203" s="25"/>
      <c r="M203" s="25"/>
    </row>
    <row r="204" spans="1:13" s="3" customFormat="1" x14ac:dyDescent="0.25">
      <c r="A204" s="120"/>
      <c r="B204" s="95"/>
      <c r="C204" s="167" t="s">
        <v>316</v>
      </c>
      <c r="D204" s="118" t="s">
        <v>115</v>
      </c>
      <c r="E204" s="133"/>
      <c r="F204" s="167"/>
      <c r="G204" s="118"/>
      <c r="H204" s="133"/>
      <c r="I204" s="103">
        <v>0</v>
      </c>
      <c r="J204" s="86">
        <v>8</v>
      </c>
      <c r="K204" s="73">
        <f>SUM(K205)</f>
        <v>1</v>
      </c>
      <c r="L204" s="110"/>
      <c r="M204" s="110">
        <v>8</v>
      </c>
    </row>
    <row r="205" spans="1:13" x14ac:dyDescent="0.25">
      <c r="A205" s="125"/>
      <c r="B205" s="58"/>
      <c r="C205" s="92">
        <v>42128790</v>
      </c>
      <c r="D205" s="45" t="s">
        <v>110</v>
      </c>
      <c r="E205" s="128" t="s">
        <v>395</v>
      </c>
      <c r="F205" s="225" t="s">
        <v>397</v>
      </c>
      <c r="G205" s="45" t="s">
        <v>110</v>
      </c>
      <c r="H205" s="128"/>
      <c r="I205" s="77"/>
      <c r="J205" s="82"/>
      <c r="K205" s="69">
        <v>1</v>
      </c>
      <c r="L205" s="25"/>
      <c r="M205" s="25"/>
    </row>
    <row r="206" spans="1:13" s="3" customFormat="1" x14ac:dyDescent="0.25">
      <c r="A206" s="120"/>
      <c r="B206" s="95"/>
      <c r="C206" s="167" t="s">
        <v>317</v>
      </c>
      <c r="D206" s="118" t="s">
        <v>116</v>
      </c>
      <c r="E206" s="133"/>
      <c r="F206" s="167"/>
      <c r="G206" s="118"/>
      <c r="H206" s="133"/>
      <c r="I206" s="103">
        <v>0</v>
      </c>
      <c r="J206" s="86">
        <v>0</v>
      </c>
      <c r="K206" s="73">
        <f>SUM(K207)</f>
        <v>0</v>
      </c>
      <c r="L206" s="110"/>
      <c r="M206" s="110"/>
    </row>
    <row r="207" spans="1:13" x14ac:dyDescent="0.25">
      <c r="A207" s="125"/>
      <c r="B207" s="58"/>
      <c r="C207" s="92">
        <v>42128790</v>
      </c>
      <c r="D207" s="45" t="s">
        <v>110</v>
      </c>
      <c r="E207" s="128" t="s">
        <v>395</v>
      </c>
      <c r="F207" s="176"/>
      <c r="G207" s="45" t="s">
        <v>110</v>
      </c>
      <c r="H207" s="128"/>
      <c r="I207" s="77"/>
      <c r="J207" s="82"/>
      <c r="K207" s="69"/>
      <c r="L207" s="25"/>
      <c r="M207" s="25"/>
    </row>
    <row r="208" spans="1:13" s="3" customFormat="1" x14ac:dyDescent="0.25">
      <c r="A208" s="120"/>
      <c r="B208" s="95"/>
      <c r="C208" s="167" t="s">
        <v>318</v>
      </c>
      <c r="D208" s="118" t="s">
        <v>117</v>
      </c>
      <c r="E208" s="133"/>
      <c r="F208" s="167"/>
      <c r="G208" s="118"/>
      <c r="H208" s="133"/>
      <c r="I208" s="103">
        <v>12</v>
      </c>
      <c r="J208" s="86">
        <v>12</v>
      </c>
      <c r="K208" s="73">
        <f>SUM(K209)</f>
        <v>0</v>
      </c>
      <c r="L208" s="110"/>
      <c r="M208" s="110">
        <v>10</v>
      </c>
    </row>
    <row r="209" spans="1:14" x14ac:dyDescent="0.25">
      <c r="A209" s="125"/>
      <c r="B209" s="58"/>
      <c r="C209" s="92">
        <v>42128790</v>
      </c>
      <c r="D209" s="62" t="s">
        <v>491</v>
      </c>
      <c r="E209" s="128" t="s">
        <v>395</v>
      </c>
      <c r="F209" s="176"/>
      <c r="G209" s="45" t="s">
        <v>110</v>
      </c>
      <c r="H209" s="128"/>
      <c r="I209" s="77"/>
      <c r="J209" s="82"/>
      <c r="K209" s="69"/>
      <c r="L209" s="25"/>
      <c r="M209" s="25"/>
    </row>
    <row r="210" spans="1:14" s="3" customFormat="1" x14ac:dyDescent="0.25">
      <c r="A210" s="120"/>
      <c r="B210" s="95"/>
      <c r="C210" s="167" t="s">
        <v>319</v>
      </c>
      <c r="D210" s="118" t="s">
        <v>118</v>
      </c>
      <c r="E210" s="133"/>
      <c r="F210" s="167"/>
      <c r="G210" s="118"/>
      <c r="H210" s="133"/>
      <c r="I210" s="103">
        <v>65</v>
      </c>
      <c r="J210" s="86">
        <v>65</v>
      </c>
      <c r="K210" s="73">
        <f>SUM(K211)</f>
        <v>0</v>
      </c>
      <c r="L210" s="110"/>
      <c r="M210" s="110">
        <v>40</v>
      </c>
    </row>
    <row r="211" spans="1:14" x14ac:dyDescent="0.25">
      <c r="A211" s="125"/>
      <c r="B211" s="58"/>
      <c r="C211" s="92">
        <v>42128790</v>
      </c>
      <c r="D211" s="62" t="s">
        <v>491</v>
      </c>
      <c r="E211" s="128" t="s">
        <v>395</v>
      </c>
      <c r="F211" s="176"/>
      <c r="G211" s="45" t="s">
        <v>110</v>
      </c>
      <c r="H211" s="128"/>
      <c r="I211" s="77"/>
      <c r="J211" s="82"/>
      <c r="K211" s="69"/>
      <c r="L211" s="25"/>
      <c r="M211" s="25"/>
    </row>
    <row r="212" spans="1:14" x14ac:dyDescent="0.25">
      <c r="A212" s="125"/>
      <c r="B212" s="58"/>
      <c r="C212" s="92"/>
      <c r="D212" s="336" t="s">
        <v>586</v>
      </c>
      <c r="E212" s="128" t="s">
        <v>489</v>
      </c>
      <c r="F212" s="176"/>
      <c r="G212" s="336" t="s">
        <v>586</v>
      </c>
      <c r="H212" s="128"/>
      <c r="I212" s="77"/>
      <c r="J212" s="82"/>
      <c r="K212" s="69"/>
      <c r="L212" s="25"/>
      <c r="M212" s="25"/>
    </row>
    <row r="213" spans="1:14" s="3" customFormat="1" x14ac:dyDescent="0.25">
      <c r="A213" s="120"/>
      <c r="B213" s="95" t="s">
        <v>219</v>
      </c>
      <c r="C213" s="167" t="s">
        <v>320</v>
      </c>
      <c r="D213" s="118" t="s">
        <v>119</v>
      </c>
      <c r="E213" s="133"/>
      <c r="F213" s="167"/>
      <c r="G213" s="118"/>
      <c r="H213" s="133"/>
      <c r="I213" s="103">
        <v>0</v>
      </c>
      <c r="J213" s="86">
        <v>0</v>
      </c>
      <c r="K213" s="73">
        <f>SUM(K214)</f>
        <v>0</v>
      </c>
      <c r="L213" s="110"/>
      <c r="M213" s="110"/>
    </row>
    <row r="214" spans="1:14" x14ac:dyDescent="0.25">
      <c r="A214" s="125"/>
      <c r="B214" s="58"/>
      <c r="C214" s="92">
        <v>42128790</v>
      </c>
      <c r="D214" s="45" t="s">
        <v>110</v>
      </c>
      <c r="E214" s="128" t="s">
        <v>395</v>
      </c>
      <c r="F214" s="176"/>
      <c r="G214" s="45" t="s">
        <v>110</v>
      </c>
      <c r="H214" s="128"/>
      <c r="I214" s="77"/>
      <c r="J214" s="82"/>
      <c r="K214" s="69"/>
      <c r="L214" s="25"/>
      <c r="M214" s="25"/>
    </row>
    <row r="215" spans="1:14" s="3" customFormat="1" x14ac:dyDescent="0.25">
      <c r="A215" s="120"/>
      <c r="B215" s="95" t="s">
        <v>219</v>
      </c>
      <c r="C215" s="167" t="s">
        <v>321</v>
      </c>
      <c r="D215" s="118" t="s">
        <v>120</v>
      </c>
      <c r="E215" s="133"/>
      <c r="F215" s="167"/>
      <c r="G215" s="118"/>
      <c r="H215" s="133"/>
      <c r="I215" s="103">
        <v>0</v>
      </c>
      <c r="J215" s="86">
        <v>6</v>
      </c>
      <c r="K215" s="73">
        <f>SUM(K216)</f>
        <v>6</v>
      </c>
      <c r="L215" s="110"/>
      <c r="M215" s="110">
        <v>8</v>
      </c>
    </row>
    <row r="216" spans="1:14" x14ac:dyDescent="0.25">
      <c r="A216" s="125"/>
      <c r="B216" s="58"/>
      <c r="C216" s="92">
        <v>42128790</v>
      </c>
      <c r="D216" s="45" t="s">
        <v>110</v>
      </c>
      <c r="E216" s="128" t="s">
        <v>395</v>
      </c>
      <c r="F216" s="225" t="s">
        <v>397</v>
      </c>
      <c r="G216" s="45" t="s">
        <v>110</v>
      </c>
      <c r="H216" s="128"/>
      <c r="I216" s="77"/>
      <c r="J216" s="82"/>
      <c r="K216" s="69">
        <v>6</v>
      </c>
      <c r="L216" s="25"/>
      <c r="M216" s="25"/>
    </row>
    <row r="217" spans="1:14" s="3" customFormat="1" x14ac:dyDescent="0.25">
      <c r="A217" s="120"/>
      <c r="B217" s="95"/>
      <c r="C217" s="169" t="s">
        <v>322</v>
      </c>
      <c r="D217" s="121" t="s">
        <v>121</v>
      </c>
      <c r="E217" s="170"/>
      <c r="F217" s="169"/>
      <c r="G217" s="121"/>
      <c r="H217" s="170"/>
      <c r="I217" s="152">
        <v>185</v>
      </c>
      <c r="J217" s="107">
        <v>185</v>
      </c>
      <c r="K217" s="106"/>
      <c r="L217" s="122"/>
      <c r="M217" s="122"/>
    </row>
    <row r="218" spans="1:14" x14ac:dyDescent="0.25">
      <c r="A218" s="125"/>
      <c r="B218" s="58"/>
      <c r="C218" s="92">
        <v>42128790</v>
      </c>
      <c r="D218" s="62" t="s">
        <v>491</v>
      </c>
      <c r="E218" s="128" t="s">
        <v>395</v>
      </c>
      <c r="F218" s="176"/>
      <c r="G218" s="45" t="s">
        <v>110</v>
      </c>
      <c r="H218" s="128"/>
      <c r="I218" s="77"/>
      <c r="J218" s="82"/>
      <c r="K218" s="69"/>
      <c r="L218" s="25"/>
      <c r="M218" s="25"/>
    </row>
    <row r="219" spans="1:14" s="3" customFormat="1" x14ac:dyDescent="0.25">
      <c r="A219" s="120"/>
      <c r="B219" s="95"/>
      <c r="C219" s="167" t="s">
        <v>323</v>
      </c>
      <c r="D219" s="118" t="s">
        <v>122</v>
      </c>
      <c r="E219" s="133"/>
      <c r="F219" s="167"/>
      <c r="G219" s="118"/>
      <c r="H219" s="133"/>
      <c r="I219" s="103">
        <v>5</v>
      </c>
      <c r="J219" s="86">
        <v>5</v>
      </c>
      <c r="K219" s="73"/>
      <c r="L219" s="110"/>
      <c r="M219" s="110">
        <v>10</v>
      </c>
    </row>
    <row r="220" spans="1:14" x14ac:dyDescent="0.25">
      <c r="A220" s="125"/>
      <c r="B220" s="58"/>
      <c r="C220" s="168">
        <v>42253888</v>
      </c>
      <c r="D220" s="123" t="s">
        <v>502</v>
      </c>
      <c r="E220" s="128" t="s">
        <v>395</v>
      </c>
      <c r="F220" s="176"/>
      <c r="G220" s="123" t="s">
        <v>502</v>
      </c>
      <c r="H220" s="128"/>
      <c r="I220" s="77"/>
      <c r="J220" s="82"/>
      <c r="K220" s="69"/>
      <c r="L220" s="25"/>
      <c r="M220" s="25"/>
    </row>
    <row r="221" spans="1:14" s="3" customFormat="1" x14ac:dyDescent="0.25">
      <c r="A221" s="120"/>
      <c r="B221" s="95"/>
      <c r="C221" s="167" t="s">
        <v>324</v>
      </c>
      <c r="D221" s="118" t="s">
        <v>123</v>
      </c>
      <c r="E221" s="133"/>
      <c r="F221" s="167"/>
      <c r="G221" s="118"/>
      <c r="H221" s="133"/>
      <c r="I221" s="103">
        <v>0</v>
      </c>
      <c r="J221" s="86">
        <v>0</v>
      </c>
      <c r="K221" s="73"/>
      <c r="L221" s="110"/>
      <c r="M221" s="110"/>
    </row>
    <row r="222" spans="1:14" x14ac:dyDescent="0.25">
      <c r="A222" s="125"/>
      <c r="B222" s="58"/>
      <c r="C222" s="92">
        <v>42128790</v>
      </c>
      <c r="D222" s="62" t="s">
        <v>491</v>
      </c>
      <c r="E222" s="128" t="s">
        <v>395</v>
      </c>
      <c r="F222" s="176"/>
      <c r="G222" s="45" t="s">
        <v>110</v>
      </c>
      <c r="H222" s="128"/>
      <c r="I222" s="77"/>
      <c r="J222" s="82"/>
      <c r="K222" s="69"/>
      <c r="L222" s="25"/>
      <c r="M222" s="25"/>
    </row>
    <row r="223" spans="1:14" s="3" customFormat="1" x14ac:dyDescent="0.25">
      <c r="A223" s="21">
        <v>37</v>
      </c>
      <c r="B223" s="57" t="s">
        <v>12</v>
      </c>
      <c r="C223" s="13"/>
      <c r="D223" s="57"/>
      <c r="E223" s="177"/>
      <c r="F223" s="11"/>
      <c r="G223" s="8"/>
      <c r="H223" s="177"/>
      <c r="I223" s="113">
        <f>SUM(I224+I228+I230+I234+I237+I239+I241+I243)</f>
        <v>349</v>
      </c>
      <c r="J223" s="83">
        <f>SUM(J224,J228,J230,J234,J237,J239,J241,J243)</f>
        <v>350</v>
      </c>
      <c r="K223" s="70">
        <f>SUM(K224,K228,K230,K234,K237,K239,K241,K243)</f>
        <v>1</v>
      </c>
      <c r="L223" s="113">
        <f>SUM(L224,L228,L230,L234,L237,L239,L241,L243)</f>
        <v>0</v>
      </c>
      <c r="M223" s="29">
        <f>SUM(M224:M244)</f>
        <v>240</v>
      </c>
    </row>
    <row r="224" spans="1:14" s="3" customFormat="1" x14ac:dyDescent="0.25">
      <c r="A224" s="48"/>
      <c r="B224" s="51"/>
      <c r="C224" s="167" t="s">
        <v>325</v>
      </c>
      <c r="D224" s="118" t="s">
        <v>124</v>
      </c>
      <c r="E224" s="133"/>
      <c r="F224" s="167"/>
      <c r="G224" s="118"/>
      <c r="H224" s="133"/>
      <c r="I224" s="103"/>
      <c r="J224" s="86"/>
      <c r="K224" s="73">
        <f>SUM(K225)</f>
        <v>0</v>
      </c>
      <c r="L224" s="110"/>
      <c r="M224" s="110"/>
      <c r="N224" s="53"/>
    </row>
    <row r="225" spans="1:14" s="3" customFormat="1" x14ac:dyDescent="0.25">
      <c r="A225" s="48"/>
      <c r="B225" s="51"/>
      <c r="C225" s="168">
        <v>30775311</v>
      </c>
      <c r="D225" s="45" t="s">
        <v>125</v>
      </c>
      <c r="E225" s="128" t="s">
        <v>395</v>
      </c>
      <c r="F225" s="176"/>
      <c r="G225" s="45" t="s">
        <v>125</v>
      </c>
      <c r="H225" s="128"/>
      <c r="I225" s="77"/>
      <c r="J225" s="89"/>
      <c r="K225" s="76"/>
      <c r="L225" s="52"/>
      <c r="M225" s="52"/>
      <c r="N225" s="53"/>
    </row>
    <row r="226" spans="1:14" s="3" customFormat="1" x14ac:dyDescent="0.25">
      <c r="A226" s="48"/>
      <c r="B226" s="51"/>
      <c r="C226" s="277" t="s">
        <v>527</v>
      </c>
      <c r="D226" s="278" t="s">
        <v>528</v>
      </c>
      <c r="E226" s="128" t="s">
        <v>395</v>
      </c>
      <c r="F226" s="176"/>
      <c r="G226" s="45"/>
      <c r="H226" s="128"/>
      <c r="I226" s="77"/>
      <c r="J226" s="89"/>
      <c r="K226" s="76"/>
      <c r="L226" s="52"/>
      <c r="M226" s="52"/>
      <c r="N226" s="53"/>
    </row>
    <row r="227" spans="1:14" s="3" customFormat="1" x14ac:dyDescent="0.25">
      <c r="A227" s="48"/>
      <c r="B227" s="304"/>
      <c r="C227" s="92">
        <v>31797920</v>
      </c>
      <c r="D227" s="56" t="s">
        <v>490</v>
      </c>
      <c r="E227" s="128" t="s">
        <v>395</v>
      </c>
      <c r="F227" s="190"/>
      <c r="G227" s="56" t="s">
        <v>490</v>
      </c>
      <c r="H227" s="128"/>
      <c r="I227" s="77"/>
      <c r="J227" s="89"/>
      <c r="K227" s="76"/>
      <c r="L227" s="52"/>
      <c r="M227" s="52"/>
      <c r="N227" s="53"/>
    </row>
    <row r="228" spans="1:14" s="3" customFormat="1" x14ac:dyDescent="0.25">
      <c r="A228" s="120"/>
      <c r="B228" s="95"/>
      <c r="C228" s="167" t="s">
        <v>326</v>
      </c>
      <c r="D228" s="136" t="s">
        <v>126</v>
      </c>
      <c r="E228" s="133"/>
      <c r="F228" s="167"/>
      <c r="G228" s="118"/>
      <c r="H228" s="133"/>
      <c r="I228" s="103">
        <v>153</v>
      </c>
      <c r="J228" s="86">
        <v>153</v>
      </c>
      <c r="K228" s="73">
        <f>SUM(K229)</f>
        <v>0</v>
      </c>
      <c r="L228" s="110"/>
      <c r="M228" s="110">
        <v>90</v>
      </c>
    </row>
    <row r="229" spans="1:14" x14ac:dyDescent="0.25">
      <c r="A229" s="125"/>
      <c r="B229" s="58"/>
      <c r="C229" s="168">
        <v>31797920</v>
      </c>
      <c r="D229" s="45" t="s">
        <v>127</v>
      </c>
      <c r="E229" s="128" t="s">
        <v>395</v>
      </c>
      <c r="F229" s="176"/>
      <c r="G229" s="45" t="s">
        <v>127</v>
      </c>
      <c r="H229" s="128"/>
      <c r="I229" s="77"/>
      <c r="J229" s="82"/>
      <c r="K229" s="69"/>
      <c r="L229" s="25"/>
      <c r="M229" s="25"/>
    </row>
    <row r="230" spans="1:14" s="3" customFormat="1" x14ac:dyDescent="0.25">
      <c r="A230" s="120"/>
      <c r="B230" s="95"/>
      <c r="C230" s="167" t="s">
        <v>327</v>
      </c>
      <c r="D230" s="118" t="s">
        <v>128</v>
      </c>
      <c r="E230" s="133"/>
      <c r="F230" s="167"/>
      <c r="G230" s="118"/>
      <c r="H230" s="133"/>
      <c r="I230" s="103">
        <v>128</v>
      </c>
      <c r="J230" s="86">
        <v>128</v>
      </c>
      <c r="K230" s="73">
        <f>SUM(K231:K233)</f>
        <v>0</v>
      </c>
      <c r="L230" s="110"/>
      <c r="M230" s="110">
        <v>90</v>
      </c>
    </row>
    <row r="231" spans="1:14" x14ac:dyDescent="0.25">
      <c r="A231" s="125"/>
      <c r="B231" s="58"/>
      <c r="C231" s="168">
        <v>30775311</v>
      </c>
      <c r="D231" s="123" t="s">
        <v>503</v>
      </c>
      <c r="E231" s="128" t="s">
        <v>395</v>
      </c>
      <c r="F231" s="176"/>
      <c r="G231" s="123" t="s">
        <v>503</v>
      </c>
      <c r="H231" s="128"/>
      <c r="I231" s="77"/>
      <c r="J231" s="82"/>
      <c r="K231" s="69"/>
      <c r="L231" s="25"/>
      <c r="M231" s="25"/>
    </row>
    <row r="232" spans="1:14" x14ac:dyDescent="0.25">
      <c r="A232" s="125"/>
      <c r="B232" s="58"/>
      <c r="C232" s="168">
        <v>31797920</v>
      </c>
      <c r="D232" s="123" t="s">
        <v>490</v>
      </c>
      <c r="E232" s="128" t="s">
        <v>395</v>
      </c>
      <c r="F232" s="176"/>
      <c r="G232" s="45" t="s">
        <v>127</v>
      </c>
      <c r="H232" s="128"/>
      <c r="I232" s="77"/>
      <c r="J232" s="82"/>
      <c r="K232" s="69"/>
      <c r="L232" s="25"/>
      <c r="M232" s="25"/>
    </row>
    <row r="233" spans="1:14" x14ac:dyDescent="0.25">
      <c r="A233" s="125"/>
      <c r="B233" s="58"/>
      <c r="C233" s="168">
        <v>42128919</v>
      </c>
      <c r="D233" s="123" t="s">
        <v>504</v>
      </c>
      <c r="E233" s="128" t="s">
        <v>395</v>
      </c>
      <c r="F233" s="176"/>
      <c r="G233" s="123" t="s">
        <v>504</v>
      </c>
      <c r="H233" s="128"/>
      <c r="I233" s="77"/>
      <c r="J233" s="82"/>
      <c r="K233" s="69"/>
      <c r="L233" s="25"/>
      <c r="M233" s="25"/>
    </row>
    <row r="234" spans="1:14" s="3" customFormat="1" x14ac:dyDescent="0.25">
      <c r="A234" s="120"/>
      <c r="B234" s="95"/>
      <c r="C234" s="145" t="s">
        <v>328</v>
      </c>
      <c r="D234" s="118" t="s">
        <v>129</v>
      </c>
      <c r="E234" s="133"/>
      <c r="F234" s="167"/>
      <c r="G234" s="118"/>
      <c r="H234" s="133"/>
      <c r="I234" s="103">
        <v>59</v>
      </c>
      <c r="J234" s="86">
        <v>59</v>
      </c>
      <c r="K234" s="73">
        <f>SUM(K235:K236)</f>
        <v>0</v>
      </c>
      <c r="L234" s="110"/>
      <c r="M234" s="110">
        <v>36</v>
      </c>
    </row>
    <row r="235" spans="1:14" x14ac:dyDescent="0.25">
      <c r="A235" s="125"/>
      <c r="B235" s="58"/>
      <c r="C235" s="168">
        <v>30775311</v>
      </c>
      <c r="D235" s="123" t="s">
        <v>503</v>
      </c>
      <c r="E235" s="128" t="s">
        <v>395</v>
      </c>
      <c r="F235" s="176"/>
      <c r="G235" s="45" t="s">
        <v>125</v>
      </c>
      <c r="H235" s="128"/>
      <c r="I235" s="77"/>
      <c r="J235" s="82"/>
      <c r="K235" s="69"/>
      <c r="L235" s="25"/>
      <c r="M235" s="25"/>
    </row>
    <row r="236" spans="1:14" x14ac:dyDescent="0.25">
      <c r="A236" s="125"/>
      <c r="B236" s="58"/>
      <c r="C236" s="168">
        <v>42128919</v>
      </c>
      <c r="D236" s="123" t="s">
        <v>504</v>
      </c>
      <c r="E236" s="128" t="s">
        <v>395</v>
      </c>
      <c r="F236" s="176"/>
      <c r="G236" s="123" t="s">
        <v>504</v>
      </c>
      <c r="H236" s="128"/>
      <c r="I236" s="77"/>
      <c r="J236" s="82"/>
      <c r="K236" s="69"/>
      <c r="L236" s="25"/>
      <c r="M236" s="25"/>
    </row>
    <row r="237" spans="1:14" s="3" customFormat="1" x14ac:dyDescent="0.25">
      <c r="A237" s="120"/>
      <c r="B237" s="95"/>
      <c r="C237" s="145" t="s">
        <v>474</v>
      </c>
      <c r="D237" s="118" t="s">
        <v>475</v>
      </c>
      <c r="E237" s="133"/>
      <c r="F237" s="175"/>
      <c r="G237" s="118"/>
      <c r="H237" s="194"/>
      <c r="I237" s="186">
        <v>2</v>
      </c>
      <c r="J237" s="140">
        <v>2</v>
      </c>
      <c r="K237" s="73"/>
      <c r="L237" s="110"/>
      <c r="M237" s="110">
        <v>8</v>
      </c>
    </row>
    <row r="238" spans="1:14" x14ac:dyDescent="0.25">
      <c r="A238" s="125"/>
      <c r="B238" s="58"/>
      <c r="C238" s="206"/>
      <c r="D238" s="336" t="s">
        <v>586</v>
      </c>
      <c r="E238" s="128" t="s">
        <v>489</v>
      </c>
      <c r="F238" s="234"/>
      <c r="G238" s="336" t="s">
        <v>586</v>
      </c>
      <c r="H238" s="201"/>
      <c r="I238" s="202"/>
      <c r="J238" s="203"/>
      <c r="K238" s="69"/>
      <c r="L238" s="25"/>
      <c r="M238" s="25"/>
    </row>
    <row r="239" spans="1:14" s="3" customFormat="1" x14ac:dyDescent="0.25">
      <c r="A239" s="120"/>
      <c r="B239" s="95"/>
      <c r="C239" s="167" t="s">
        <v>329</v>
      </c>
      <c r="D239" s="118" t="s">
        <v>130</v>
      </c>
      <c r="E239" s="133"/>
      <c r="F239" s="175"/>
      <c r="G239" s="139"/>
      <c r="H239" s="194"/>
      <c r="I239" s="186">
        <v>2</v>
      </c>
      <c r="J239" s="140">
        <v>2</v>
      </c>
      <c r="K239" s="73">
        <f>SUM(K240:K240)</f>
        <v>0</v>
      </c>
      <c r="L239" s="110"/>
      <c r="M239" s="110">
        <v>8</v>
      </c>
    </row>
    <row r="240" spans="1:14" x14ac:dyDescent="0.25">
      <c r="A240" s="125"/>
      <c r="B240" s="58"/>
      <c r="C240" s="92">
        <v>17055415</v>
      </c>
      <c r="D240" s="114" t="s">
        <v>496</v>
      </c>
      <c r="E240" s="128" t="s">
        <v>395</v>
      </c>
      <c r="F240" s="176"/>
      <c r="G240" s="45" t="s">
        <v>74</v>
      </c>
      <c r="H240" s="128"/>
      <c r="I240" s="77"/>
      <c r="J240" s="82"/>
      <c r="K240" s="69"/>
      <c r="L240" s="25"/>
      <c r="M240" s="25"/>
    </row>
    <row r="241" spans="1:13" s="3" customFormat="1" x14ac:dyDescent="0.25">
      <c r="A241" s="120"/>
      <c r="B241" s="95"/>
      <c r="C241" s="167" t="s">
        <v>330</v>
      </c>
      <c r="D241" s="118" t="s">
        <v>131</v>
      </c>
      <c r="E241" s="133"/>
      <c r="F241" s="167"/>
      <c r="G241" s="118"/>
      <c r="H241" s="133"/>
      <c r="I241" s="103">
        <v>5</v>
      </c>
      <c r="J241" s="86">
        <v>5</v>
      </c>
      <c r="K241" s="73">
        <f>SUM(K242)</f>
        <v>0</v>
      </c>
      <c r="L241" s="110"/>
      <c r="M241" s="110">
        <v>8</v>
      </c>
    </row>
    <row r="242" spans="1:13" x14ac:dyDescent="0.25">
      <c r="A242" s="125"/>
      <c r="B242" s="58"/>
      <c r="C242" s="92">
        <v>17055415</v>
      </c>
      <c r="D242" s="114" t="s">
        <v>496</v>
      </c>
      <c r="E242" s="128" t="s">
        <v>395</v>
      </c>
      <c r="F242" s="176"/>
      <c r="G242" s="45" t="s">
        <v>74</v>
      </c>
      <c r="H242" s="128"/>
      <c r="I242" s="77"/>
      <c r="J242" s="82"/>
      <c r="K242" s="69"/>
      <c r="L242" s="25"/>
      <c r="M242" s="25"/>
    </row>
    <row r="243" spans="1:13" s="3" customFormat="1" x14ac:dyDescent="0.25">
      <c r="A243" s="120"/>
      <c r="B243" s="95" t="s">
        <v>220</v>
      </c>
      <c r="C243" s="167" t="s">
        <v>217</v>
      </c>
      <c r="D243" s="141" t="s">
        <v>218</v>
      </c>
      <c r="E243" s="133"/>
      <c r="F243" s="167"/>
      <c r="G243" s="118"/>
      <c r="H243" s="133"/>
      <c r="I243" s="103">
        <v>0</v>
      </c>
      <c r="J243" s="86">
        <v>1</v>
      </c>
      <c r="K243" s="73">
        <f>SUM(K244)</f>
        <v>1</v>
      </c>
      <c r="L243" s="110"/>
      <c r="M243" s="110"/>
    </row>
    <row r="244" spans="1:13" x14ac:dyDescent="0.25">
      <c r="A244" s="125"/>
      <c r="B244" s="58"/>
      <c r="C244" s="92">
        <v>17055415</v>
      </c>
      <c r="D244" s="114" t="s">
        <v>496</v>
      </c>
      <c r="E244" s="128" t="s">
        <v>395</v>
      </c>
      <c r="F244" s="176"/>
      <c r="G244" s="45" t="s">
        <v>74</v>
      </c>
      <c r="H244" s="128"/>
      <c r="I244" s="77"/>
      <c r="J244" s="82"/>
      <c r="K244" s="69">
        <v>1</v>
      </c>
      <c r="L244" s="25"/>
      <c r="M244" s="25"/>
    </row>
    <row r="245" spans="1:13" s="3" customFormat="1" x14ac:dyDescent="0.25">
      <c r="A245" s="21">
        <v>39</v>
      </c>
      <c r="B245" s="57" t="s">
        <v>13</v>
      </c>
      <c r="C245" s="13"/>
      <c r="D245" s="60"/>
      <c r="E245" s="177"/>
      <c r="F245" s="163"/>
      <c r="G245" s="59"/>
      <c r="H245" s="177"/>
      <c r="I245" s="117">
        <f>SUM(I246,I248,I250)</f>
        <v>6</v>
      </c>
      <c r="J245" s="219">
        <f>SUM(J246,J248,J250)</f>
        <v>6</v>
      </c>
      <c r="K245" s="117">
        <f>SUM(K246,K248,K250)</f>
        <v>0</v>
      </c>
      <c r="L245" s="117">
        <f>SUM(L246,L248,L250)</f>
        <v>0</v>
      </c>
      <c r="M245" s="29">
        <f>SUM(M246:M255)</f>
        <v>0</v>
      </c>
    </row>
    <row r="246" spans="1:13" x14ac:dyDescent="0.25">
      <c r="A246" s="109"/>
      <c r="B246" s="51" t="s">
        <v>216</v>
      </c>
      <c r="C246" s="165" t="s">
        <v>214</v>
      </c>
      <c r="D246" s="142" t="s">
        <v>215</v>
      </c>
      <c r="E246" s="243"/>
      <c r="F246" s="15"/>
      <c r="G246" s="5"/>
      <c r="H246" s="243"/>
      <c r="I246" s="103">
        <v>0</v>
      </c>
      <c r="J246" s="86">
        <v>0</v>
      </c>
      <c r="K246" s="73"/>
      <c r="L246" s="110"/>
      <c r="M246" s="110"/>
    </row>
    <row r="247" spans="1:13" x14ac:dyDescent="0.25">
      <c r="A247" s="109"/>
      <c r="B247" s="51"/>
      <c r="C247" s="235">
        <v>36064386</v>
      </c>
      <c r="D247" s="143" t="s">
        <v>58</v>
      </c>
      <c r="E247" s="269" t="s">
        <v>489</v>
      </c>
      <c r="F247" s="193"/>
      <c r="G247" s="45" t="s">
        <v>58</v>
      </c>
      <c r="H247" s="254"/>
      <c r="I247" s="183"/>
      <c r="J247" s="90"/>
      <c r="K247" s="78"/>
      <c r="L247" s="229"/>
      <c r="M247" s="229"/>
    </row>
    <row r="248" spans="1:13" x14ac:dyDescent="0.25">
      <c r="A248" s="125"/>
      <c r="B248" s="58"/>
      <c r="C248" s="167" t="s">
        <v>331</v>
      </c>
      <c r="D248" s="130" t="s">
        <v>132</v>
      </c>
      <c r="E248" s="133"/>
      <c r="F248" s="167"/>
      <c r="G248" s="118"/>
      <c r="H248" s="133"/>
      <c r="I248" s="103">
        <v>0</v>
      </c>
      <c r="J248" s="86">
        <v>0</v>
      </c>
      <c r="K248" s="73"/>
      <c r="L248" s="110"/>
      <c r="M248" s="110"/>
    </row>
    <row r="249" spans="1:13" x14ac:dyDescent="0.25">
      <c r="A249" s="125"/>
      <c r="B249" s="58"/>
      <c r="C249" s="168">
        <v>42253888</v>
      </c>
      <c r="D249" s="123" t="s">
        <v>502</v>
      </c>
      <c r="E249" s="128" t="s">
        <v>395</v>
      </c>
      <c r="F249" s="189"/>
      <c r="G249" s="123" t="s">
        <v>502</v>
      </c>
      <c r="H249" s="128"/>
      <c r="I249" s="77"/>
      <c r="J249" s="82"/>
      <c r="K249" s="69"/>
      <c r="L249" s="25"/>
      <c r="M249" s="25"/>
    </row>
    <row r="250" spans="1:13" x14ac:dyDescent="0.25">
      <c r="A250" s="125"/>
      <c r="B250" s="58"/>
      <c r="C250" s="175" t="s">
        <v>332</v>
      </c>
      <c r="D250" s="137" t="s">
        <v>133</v>
      </c>
      <c r="E250" s="133"/>
      <c r="F250" s="167"/>
      <c r="G250" s="118"/>
      <c r="H250" s="133"/>
      <c r="I250" s="103">
        <v>6</v>
      </c>
      <c r="J250" s="86">
        <v>6</v>
      </c>
      <c r="K250" s="73"/>
      <c r="L250" s="110"/>
      <c r="M250" s="110"/>
    </row>
    <row r="251" spans="1:13" x14ac:dyDescent="0.25">
      <c r="A251" s="125"/>
      <c r="B251" s="58"/>
      <c r="C251" s="92">
        <v>30775396</v>
      </c>
      <c r="D251" s="56" t="s">
        <v>488</v>
      </c>
      <c r="E251" s="128" t="s">
        <v>395</v>
      </c>
      <c r="F251" s="176"/>
      <c r="G251" s="56" t="s">
        <v>488</v>
      </c>
      <c r="H251" s="128"/>
      <c r="I251" s="77"/>
      <c r="J251" s="82"/>
      <c r="K251" s="69"/>
      <c r="L251" s="25"/>
      <c r="M251" s="25"/>
    </row>
    <row r="252" spans="1:13" x14ac:dyDescent="0.25">
      <c r="A252" s="125"/>
      <c r="B252" s="58"/>
      <c r="C252" s="92">
        <v>42253900</v>
      </c>
      <c r="D252" s="56" t="s">
        <v>497</v>
      </c>
      <c r="E252" s="128" t="s">
        <v>395</v>
      </c>
      <c r="F252" s="176"/>
      <c r="G252" s="56" t="s">
        <v>497</v>
      </c>
      <c r="H252" s="128"/>
      <c r="I252" s="77"/>
      <c r="J252" s="82"/>
      <c r="K252" s="69"/>
      <c r="L252" s="25"/>
      <c r="M252" s="25"/>
    </row>
    <row r="253" spans="1:13" x14ac:dyDescent="0.25">
      <c r="A253" s="125"/>
      <c r="B253" s="58"/>
      <c r="C253" s="235">
        <v>36064386</v>
      </c>
      <c r="D253" s="143" t="s">
        <v>58</v>
      </c>
      <c r="E253" s="128" t="s">
        <v>395</v>
      </c>
      <c r="F253" s="176"/>
      <c r="G253" s="143" t="s">
        <v>58</v>
      </c>
      <c r="H253" s="128"/>
      <c r="I253" s="77"/>
      <c r="J253" s="82"/>
      <c r="K253" s="69"/>
      <c r="L253" s="25"/>
      <c r="M253" s="25"/>
    </row>
    <row r="254" spans="1:13" x14ac:dyDescent="0.25">
      <c r="A254" s="125"/>
      <c r="B254" s="58"/>
      <c r="C254" s="165" t="s">
        <v>565</v>
      </c>
      <c r="D254" s="142" t="s">
        <v>564</v>
      </c>
      <c r="E254" s="322"/>
      <c r="F254" s="174"/>
      <c r="G254" s="135"/>
      <c r="H254" s="322"/>
      <c r="I254" s="323"/>
      <c r="J254" s="324"/>
      <c r="K254" s="325"/>
      <c r="L254" s="326"/>
      <c r="M254" s="326"/>
    </row>
    <row r="255" spans="1:13" x14ac:dyDescent="0.25">
      <c r="A255" s="125"/>
      <c r="B255" s="58"/>
      <c r="C255" s="168">
        <v>17050219</v>
      </c>
      <c r="D255" s="123" t="s">
        <v>515</v>
      </c>
      <c r="E255" s="128" t="s">
        <v>545</v>
      </c>
      <c r="F255" s="176"/>
      <c r="G255" s="123" t="s">
        <v>515</v>
      </c>
      <c r="H255" s="128"/>
      <c r="I255" s="320"/>
      <c r="J255" s="82"/>
      <c r="K255" s="69"/>
      <c r="L255" s="321"/>
      <c r="M255" s="321"/>
    </row>
    <row r="256" spans="1:13" s="3" customFormat="1" x14ac:dyDescent="0.25">
      <c r="A256" s="21">
        <v>42</v>
      </c>
      <c r="B256" s="57" t="s">
        <v>14</v>
      </c>
      <c r="C256" s="13"/>
      <c r="D256" s="57"/>
      <c r="E256" s="177"/>
      <c r="F256" s="163"/>
      <c r="G256" s="59"/>
      <c r="H256" s="177"/>
      <c r="I256" s="113">
        <f>SUM(I257,I264,I269,I271,I278,I280,I282,I284)</f>
        <v>29</v>
      </c>
      <c r="J256" s="83">
        <f t="shared" ref="J256:L256" si="3">SUM(J257,J264,J269,J271,J278,J280,J282,J284)</f>
        <v>29</v>
      </c>
      <c r="K256" s="70">
        <f t="shared" si="3"/>
        <v>0</v>
      </c>
      <c r="L256" s="113">
        <f t="shared" si="3"/>
        <v>0</v>
      </c>
      <c r="M256" s="29">
        <f>SUM(M257:M285)</f>
        <v>96</v>
      </c>
    </row>
    <row r="257" spans="1:13" s="3" customFormat="1" x14ac:dyDescent="0.25">
      <c r="A257" s="120"/>
      <c r="B257" s="95"/>
      <c r="C257" s="166" t="s">
        <v>438</v>
      </c>
      <c r="D257" s="119" t="s">
        <v>134</v>
      </c>
      <c r="E257" s="173"/>
      <c r="F257" s="166"/>
      <c r="G257" s="119"/>
      <c r="H257" s="173"/>
      <c r="I257" s="149">
        <v>9</v>
      </c>
      <c r="J257" s="99">
        <v>9</v>
      </c>
      <c r="K257" s="100"/>
      <c r="L257" s="111"/>
      <c r="M257" s="111">
        <v>40</v>
      </c>
    </row>
    <row r="258" spans="1:13" s="3" customFormat="1" x14ac:dyDescent="0.25">
      <c r="A258" s="120"/>
      <c r="B258" s="95"/>
      <c r="C258" s="131" t="s">
        <v>432</v>
      </c>
      <c r="D258" s="132" t="s">
        <v>433</v>
      </c>
      <c r="E258" s="133"/>
      <c r="F258" s="167"/>
      <c r="G258" s="118"/>
      <c r="H258" s="133"/>
      <c r="I258" s="103"/>
      <c r="J258" s="86"/>
      <c r="K258" s="73"/>
      <c r="L258" s="110"/>
      <c r="M258" s="110"/>
    </row>
    <row r="259" spans="1:13" x14ac:dyDescent="0.25">
      <c r="A259" s="125"/>
      <c r="B259" s="58"/>
      <c r="C259" s="168">
        <v>42128919</v>
      </c>
      <c r="D259" s="123" t="s">
        <v>504</v>
      </c>
      <c r="E259" s="128" t="s">
        <v>395</v>
      </c>
      <c r="F259" s="176"/>
      <c r="G259" s="123" t="s">
        <v>504</v>
      </c>
      <c r="H259" s="128"/>
      <c r="I259" s="77"/>
      <c r="J259" s="82"/>
      <c r="K259" s="69"/>
      <c r="L259" s="25"/>
      <c r="M259" s="25"/>
    </row>
    <row r="260" spans="1:13" s="3" customFormat="1" x14ac:dyDescent="0.25">
      <c r="A260" s="120"/>
      <c r="B260" s="95"/>
      <c r="C260" s="131" t="s">
        <v>434</v>
      </c>
      <c r="D260" s="132" t="s">
        <v>435</v>
      </c>
      <c r="E260" s="133"/>
      <c r="F260" s="167"/>
      <c r="G260" s="118"/>
      <c r="H260" s="133"/>
      <c r="I260" s="103"/>
      <c r="J260" s="86"/>
      <c r="K260" s="73"/>
      <c r="L260" s="110"/>
      <c r="M260" s="110"/>
    </row>
    <row r="261" spans="1:13" x14ac:dyDescent="0.25">
      <c r="A261" s="125"/>
      <c r="B261" s="58"/>
      <c r="C261" s="168">
        <v>42128919</v>
      </c>
      <c r="D261" s="123" t="s">
        <v>504</v>
      </c>
      <c r="E261" s="128" t="s">
        <v>395</v>
      </c>
      <c r="F261" s="176"/>
      <c r="G261" s="123" t="s">
        <v>504</v>
      </c>
      <c r="H261" s="128"/>
      <c r="I261" s="77"/>
      <c r="J261" s="82"/>
      <c r="K261" s="69"/>
      <c r="L261" s="25"/>
      <c r="M261" s="25"/>
    </row>
    <row r="262" spans="1:13" s="3" customFormat="1" x14ac:dyDescent="0.25">
      <c r="A262" s="120"/>
      <c r="B262" s="95"/>
      <c r="C262" s="131" t="s">
        <v>436</v>
      </c>
      <c r="D262" s="132" t="s">
        <v>437</v>
      </c>
      <c r="E262" s="133"/>
      <c r="F262" s="167"/>
      <c r="G262" s="118"/>
      <c r="H262" s="133"/>
      <c r="I262" s="103"/>
      <c r="J262" s="86"/>
      <c r="K262" s="73"/>
      <c r="L262" s="110"/>
      <c r="M262" s="110"/>
    </row>
    <row r="263" spans="1:13" x14ac:dyDescent="0.25">
      <c r="A263" s="125"/>
      <c r="B263" s="58"/>
      <c r="C263" s="168">
        <v>42128919</v>
      </c>
      <c r="D263" s="123" t="s">
        <v>504</v>
      </c>
      <c r="E263" s="128" t="s">
        <v>395</v>
      </c>
      <c r="F263" s="176"/>
      <c r="G263" s="123" t="s">
        <v>504</v>
      </c>
      <c r="H263" s="128"/>
      <c r="I263" s="77"/>
      <c r="J263" s="82"/>
      <c r="K263" s="69"/>
      <c r="L263" s="25"/>
      <c r="M263" s="25"/>
    </row>
    <row r="264" spans="1:13" s="3" customFormat="1" x14ac:dyDescent="0.25">
      <c r="A264" s="120"/>
      <c r="B264" s="95"/>
      <c r="C264" s="166" t="s">
        <v>443</v>
      </c>
      <c r="D264" s="119" t="s">
        <v>135</v>
      </c>
      <c r="E264" s="173"/>
      <c r="F264" s="166"/>
      <c r="G264" s="119"/>
      <c r="H264" s="173"/>
      <c r="I264" s="149">
        <v>3</v>
      </c>
      <c r="J264" s="99">
        <v>3</v>
      </c>
      <c r="K264" s="100"/>
      <c r="L264" s="111"/>
      <c r="M264" s="111">
        <v>24</v>
      </c>
    </row>
    <row r="265" spans="1:13" s="3" customFormat="1" x14ac:dyDescent="0.25">
      <c r="A265" s="120"/>
      <c r="B265" s="95"/>
      <c r="C265" s="131" t="s">
        <v>439</v>
      </c>
      <c r="D265" s="132" t="s">
        <v>440</v>
      </c>
      <c r="E265" s="133"/>
      <c r="F265" s="167"/>
      <c r="G265" s="118"/>
      <c r="H265" s="133"/>
      <c r="I265" s="103"/>
      <c r="J265" s="86"/>
      <c r="K265" s="73"/>
      <c r="L265" s="110"/>
      <c r="M265" s="110"/>
    </row>
    <row r="266" spans="1:13" x14ac:dyDescent="0.25">
      <c r="A266" s="125"/>
      <c r="B266" s="58"/>
      <c r="C266" s="233">
        <v>31817483</v>
      </c>
      <c r="D266" s="127" t="s">
        <v>505</v>
      </c>
      <c r="E266" s="128" t="s">
        <v>395</v>
      </c>
      <c r="F266" s="176"/>
      <c r="G266" s="127" t="s">
        <v>505</v>
      </c>
      <c r="H266" s="128"/>
      <c r="I266" s="77"/>
      <c r="J266" s="82"/>
      <c r="K266" s="69"/>
      <c r="L266" s="25"/>
      <c r="M266" s="25"/>
    </row>
    <row r="267" spans="1:13" s="3" customFormat="1" x14ac:dyDescent="0.25">
      <c r="A267" s="120"/>
      <c r="B267" s="95"/>
      <c r="C267" s="131" t="s">
        <v>441</v>
      </c>
      <c r="D267" s="132" t="s">
        <v>442</v>
      </c>
      <c r="E267" s="133"/>
      <c r="F267" s="167"/>
      <c r="G267" s="118"/>
      <c r="H267" s="133"/>
      <c r="I267" s="103"/>
      <c r="J267" s="86"/>
      <c r="K267" s="73"/>
      <c r="L267" s="110"/>
      <c r="M267" s="110"/>
    </row>
    <row r="268" spans="1:13" x14ac:dyDescent="0.25">
      <c r="A268" s="125"/>
      <c r="B268" s="58"/>
      <c r="C268" s="233">
        <v>31817483</v>
      </c>
      <c r="D268" s="127" t="s">
        <v>505</v>
      </c>
      <c r="E268" s="128" t="s">
        <v>395</v>
      </c>
      <c r="F268" s="176"/>
      <c r="G268" s="127" t="s">
        <v>505</v>
      </c>
      <c r="H268" s="128"/>
      <c r="I268" s="77"/>
      <c r="J268" s="82"/>
      <c r="K268" s="69"/>
      <c r="L268" s="25"/>
      <c r="M268" s="25"/>
    </row>
    <row r="269" spans="1:13" s="3" customFormat="1" x14ac:dyDescent="0.25">
      <c r="A269" s="120"/>
      <c r="B269" s="95"/>
      <c r="C269" s="167" t="s">
        <v>333</v>
      </c>
      <c r="D269" s="118" t="s">
        <v>137</v>
      </c>
      <c r="E269" s="133"/>
      <c r="F269" s="167"/>
      <c r="G269" s="118"/>
      <c r="H269" s="133"/>
      <c r="I269" s="103">
        <v>1</v>
      </c>
      <c r="J269" s="86">
        <v>1</v>
      </c>
      <c r="K269" s="73"/>
      <c r="L269" s="110"/>
      <c r="M269" s="110"/>
    </row>
    <row r="270" spans="1:13" x14ac:dyDescent="0.25">
      <c r="A270" s="125"/>
      <c r="B270" s="58"/>
      <c r="C270" s="168">
        <v>42128919</v>
      </c>
      <c r="D270" s="123" t="s">
        <v>504</v>
      </c>
      <c r="E270" s="128" t="s">
        <v>395</v>
      </c>
      <c r="F270" s="176"/>
      <c r="G270" s="123" t="s">
        <v>504</v>
      </c>
      <c r="H270" s="128"/>
      <c r="I270" s="77"/>
      <c r="J270" s="82"/>
      <c r="K270" s="69"/>
      <c r="L270" s="25"/>
      <c r="M270" s="25"/>
    </row>
    <row r="271" spans="1:13" s="3" customFormat="1" x14ac:dyDescent="0.25">
      <c r="A271" s="120"/>
      <c r="B271" s="95"/>
      <c r="C271" s="166" t="s">
        <v>334</v>
      </c>
      <c r="D271" s="119" t="s">
        <v>138</v>
      </c>
      <c r="E271" s="173"/>
      <c r="F271" s="166"/>
      <c r="G271" s="119"/>
      <c r="H271" s="173"/>
      <c r="I271" s="149">
        <v>11</v>
      </c>
      <c r="J271" s="99">
        <v>11</v>
      </c>
      <c r="K271" s="100"/>
      <c r="L271" s="111"/>
      <c r="M271" s="111">
        <v>24</v>
      </c>
    </row>
    <row r="272" spans="1:13" s="3" customFormat="1" x14ac:dyDescent="0.25">
      <c r="A272" s="120"/>
      <c r="B272" s="95"/>
      <c r="C272" s="131" t="s">
        <v>444</v>
      </c>
      <c r="D272" s="132" t="s">
        <v>445</v>
      </c>
      <c r="E272" s="133"/>
      <c r="F272" s="167"/>
      <c r="G272" s="118"/>
      <c r="H272" s="133"/>
      <c r="I272" s="103"/>
      <c r="J272" s="86"/>
      <c r="K272" s="73"/>
      <c r="L272" s="110"/>
      <c r="M272" s="110"/>
    </row>
    <row r="273" spans="1:13" ht="30" x14ac:dyDescent="0.25">
      <c r="A273" s="125"/>
      <c r="B273" s="58"/>
      <c r="C273" s="233">
        <v>162311</v>
      </c>
      <c r="D273" s="127" t="s">
        <v>506</v>
      </c>
      <c r="E273" s="128" t="s">
        <v>395</v>
      </c>
      <c r="F273" s="176"/>
      <c r="G273" s="127" t="s">
        <v>506</v>
      </c>
      <c r="H273" s="128"/>
      <c r="I273" s="77"/>
      <c r="J273" s="82"/>
      <c r="K273" s="69"/>
      <c r="L273" s="25"/>
      <c r="M273" s="25"/>
    </row>
    <row r="274" spans="1:13" s="3" customFormat="1" x14ac:dyDescent="0.25">
      <c r="A274" s="120"/>
      <c r="B274" s="95"/>
      <c r="C274" s="131" t="s">
        <v>446</v>
      </c>
      <c r="D274" s="132" t="s">
        <v>447</v>
      </c>
      <c r="E274" s="133"/>
      <c r="F274" s="167"/>
      <c r="G274" s="118"/>
      <c r="H274" s="133"/>
      <c r="I274" s="103"/>
      <c r="J274" s="86"/>
      <c r="K274" s="73"/>
      <c r="L274" s="110"/>
      <c r="M274" s="110"/>
    </row>
    <row r="275" spans="1:13" ht="30" x14ac:dyDescent="0.25">
      <c r="A275" s="125"/>
      <c r="B275" s="58"/>
      <c r="C275" s="233">
        <v>162311</v>
      </c>
      <c r="D275" s="127" t="s">
        <v>506</v>
      </c>
      <c r="E275" s="128" t="s">
        <v>395</v>
      </c>
      <c r="F275" s="176"/>
      <c r="G275" s="127" t="s">
        <v>506</v>
      </c>
      <c r="H275" s="128"/>
      <c r="I275" s="77"/>
      <c r="J275" s="82"/>
      <c r="K275" s="69"/>
      <c r="L275" s="25"/>
      <c r="M275" s="25"/>
    </row>
    <row r="276" spans="1:13" s="3" customFormat="1" x14ac:dyDescent="0.25">
      <c r="A276" s="120"/>
      <c r="B276" s="95"/>
      <c r="C276" s="154" t="s">
        <v>448</v>
      </c>
      <c r="D276" s="118" t="s">
        <v>449</v>
      </c>
      <c r="E276" s="133"/>
      <c r="F276" s="167"/>
      <c r="G276" s="118"/>
      <c r="H276" s="133"/>
      <c r="I276" s="103"/>
      <c r="J276" s="86"/>
      <c r="K276" s="73"/>
      <c r="L276" s="110"/>
      <c r="M276" s="110"/>
    </row>
    <row r="277" spans="1:13" ht="30" x14ac:dyDescent="0.25">
      <c r="A277" s="125"/>
      <c r="B277" s="58"/>
      <c r="C277" s="233">
        <v>162311</v>
      </c>
      <c r="D277" s="127" t="s">
        <v>506</v>
      </c>
      <c r="E277" s="128" t="s">
        <v>395</v>
      </c>
      <c r="F277" s="176"/>
      <c r="G277" s="127" t="s">
        <v>506</v>
      </c>
      <c r="H277" s="128"/>
      <c r="I277" s="77"/>
      <c r="J277" s="82"/>
      <c r="K277" s="69"/>
      <c r="L277" s="25"/>
      <c r="M277" s="25"/>
    </row>
    <row r="278" spans="1:13" s="3" customFormat="1" x14ac:dyDescent="0.25">
      <c r="A278" s="120"/>
      <c r="B278" s="95"/>
      <c r="C278" s="167" t="s">
        <v>335</v>
      </c>
      <c r="D278" s="118" t="s">
        <v>139</v>
      </c>
      <c r="E278" s="133"/>
      <c r="F278" s="167"/>
      <c r="G278" s="118"/>
      <c r="H278" s="133"/>
      <c r="I278" s="103">
        <v>0</v>
      </c>
      <c r="J278" s="86">
        <v>0</v>
      </c>
      <c r="K278" s="73"/>
      <c r="L278" s="110"/>
      <c r="M278" s="110"/>
    </row>
    <row r="279" spans="1:13" x14ac:dyDescent="0.25">
      <c r="A279" s="125"/>
      <c r="B279" s="58"/>
      <c r="C279" s="233">
        <v>31817483</v>
      </c>
      <c r="D279" s="45" t="s">
        <v>136</v>
      </c>
      <c r="E279" s="128" t="s">
        <v>395</v>
      </c>
      <c r="F279" s="176"/>
      <c r="G279" s="45" t="s">
        <v>136</v>
      </c>
      <c r="H279" s="128"/>
      <c r="I279" s="77"/>
      <c r="J279" s="82"/>
      <c r="K279" s="69"/>
      <c r="L279" s="25"/>
      <c r="M279" s="25"/>
    </row>
    <row r="280" spans="1:13" s="3" customFormat="1" x14ac:dyDescent="0.25">
      <c r="A280" s="120"/>
      <c r="B280" s="95"/>
      <c r="C280" s="167" t="s">
        <v>336</v>
      </c>
      <c r="D280" s="118" t="s">
        <v>140</v>
      </c>
      <c r="E280" s="133"/>
      <c r="F280" s="167"/>
      <c r="G280" s="118"/>
      <c r="H280" s="133"/>
      <c r="I280" s="103">
        <v>0</v>
      </c>
      <c r="J280" s="86">
        <v>0</v>
      </c>
      <c r="K280" s="73"/>
      <c r="L280" s="110"/>
      <c r="M280" s="110"/>
    </row>
    <row r="281" spans="1:13" x14ac:dyDescent="0.25">
      <c r="A281" s="125"/>
      <c r="B281" s="58"/>
      <c r="C281" s="233">
        <v>31817483</v>
      </c>
      <c r="D281" s="45" t="s">
        <v>136</v>
      </c>
      <c r="E281" s="128" t="s">
        <v>395</v>
      </c>
      <c r="F281" s="176"/>
      <c r="G281" s="45" t="s">
        <v>136</v>
      </c>
      <c r="H281" s="128"/>
      <c r="I281" s="77"/>
      <c r="J281" s="82"/>
      <c r="K281" s="69"/>
      <c r="L281" s="25"/>
      <c r="M281" s="25"/>
    </row>
    <row r="282" spans="1:13" s="3" customFormat="1" x14ac:dyDescent="0.25">
      <c r="A282" s="120"/>
      <c r="B282" s="95"/>
      <c r="C282" s="167" t="s">
        <v>337</v>
      </c>
      <c r="D282" s="118" t="s">
        <v>141</v>
      </c>
      <c r="E282" s="133"/>
      <c r="F282" s="167"/>
      <c r="G282" s="118"/>
      <c r="H282" s="133"/>
      <c r="I282" s="103">
        <v>0</v>
      </c>
      <c r="J282" s="86">
        <v>0</v>
      </c>
      <c r="K282" s="73"/>
      <c r="L282" s="110"/>
      <c r="M282" s="110"/>
    </row>
    <row r="283" spans="1:13" x14ac:dyDescent="0.25">
      <c r="A283" s="125"/>
      <c r="B283" s="58"/>
      <c r="C283" s="168">
        <v>42128919</v>
      </c>
      <c r="D283" s="123" t="s">
        <v>504</v>
      </c>
      <c r="E283" s="128" t="s">
        <v>395</v>
      </c>
      <c r="F283" s="176"/>
      <c r="G283" s="45" t="s">
        <v>143</v>
      </c>
      <c r="H283" s="128"/>
      <c r="I283" s="77"/>
      <c r="J283" s="82"/>
      <c r="K283" s="69"/>
      <c r="L283" s="25"/>
      <c r="M283" s="25"/>
    </row>
    <row r="284" spans="1:13" s="3" customFormat="1" x14ac:dyDescent="0.25">
      <c r="A284" s="120"/>
      <c r="B284" s="95"/>
      <c r="C284" s="167" t="s">
        <v>338</v>
      </c>
      <c r="D284" s="118" t="s">
        <v>142</v>
      </c>
      <c r="E284" s="133"/>
      <c r="F284" s="167"/>
      <c r="G284" s="118"/>
      <c r="H284" s="133"/>
      <c r="I284" s="103">
        <v>5</v>
      </c>
      <c r="J284" s="86">
        <v>5</v>
      </c>
      <c r="K284" s="73"/>
      <c r="L284" s="110"/>
      <c r="M284" s="110">
        <v>8</v>
      </c>
    </row>
    <row r="285" spans="1:13" s="4" customFormat="1" x14ac:dyDescent="0.25">
      <c r="A285" s="125"/>
      <c r="B285" s="58"/>
      <c r="C285" s="168">
        <v>42128919</v>
      </c>
      <c r="D285" s="123" t="s">
        <v>504</v>
      </c>
      <c r="E285" s="128" t="s">
        <v>395</v>
      </c>
      <c r="F285" s="176"/>
      <c r="G285" s="45" t="s">
        <v>143</v>
      </c>
      <c r="H285" s="128"/>
      <c r="I285" s="77"/>
      <c r="J285" s="82"/>
      <c r="K285" s="69"/>
      <c r="L285" s="25"/>
      <c r="M285" s="25"/>
    </row>
    <row r="286" spans="1:13" s="3" customFormat="1" ht="15" customHeight="1" x14ac:dyDescent="0.25">
      <c r="A286" s="21">
        <v>43</v>
      </c>
      <c r="B286" s="57" t="s">
        <v>15</v>
      </c>
      <c r="C286" s="61"/>
      <c r="D286" s="7"/>
      <c r="E286" s="177"/>
      <c r="F286" s="163"/>
      <c r="G286" s="59"/>
      <c r="H286" s="257"/>
      <c r="I286" s="113">
        <f>SUM(I287)</f>
        <v>7</v>
      </c>
      <c r="J286" s="83">
        <f t="shared" ref="J286:L286" si="4">SUM(J287)</f>
        <v>7</v>
      </c>
      <c r="K286" s="70">
        <f t="shared" si="4"/>
        <v>0</v>
      </c>
      <c r="L286" s="113">
        <f t="shared" si="4"/>
        <v>0</v>
      </c>
      <c r="M286" s="29">
        <f>SUM(M287:M290)</f>
        <v>20</v>
      </c>
    </row>
    <row r="287" spans="1:13" s="3" customFormat="1" ht="15" customHeight="1" x14ac:dyDescent="0.25">
      <c r="A287" s="48"/>
      <c r="B287" s="51"/>
      <c r="C287" s="204" t="s">
        <v>476</v>
      </c>
      <c r="D287" s="207" t="s">
        <v>477</v>
      </c>
      <c r="E287" s="251"/>
      <c r="F287" s="161"/>
      <c r="G287" s="98"/>
      <c r="H287" s="251"/>
      <c r="I287" s="334">
        <v>7</v>
      </c>
      <c r="J287" s="89">
        <v>7</v>
      </c>
      <c r="K287" s="76"/>
      <c r="L287" s="185"/>
      <c r="M287" s="185">
        <v>20</v>
      </c>
    </row>
    <row r="288" spans="1:13" s="3" customFormat="1" ht="15" customHeight="1" x14ac:dyDescent="0.25">
      <c r="A288" s="48"/>
      <c r="B288" s="51"/>
      <c r="C288" s="332"/>
      <c r="D288" s="331" t="s">
        <v>574</v>
      </c>
      <c r="E288" s="254" t="s">
        <v>489</v>
      </c>
      <c r="F288" s="305"/>
      <c r="G288" s="331" t="s">
        <v>574</v>
      </c>
      <c r="H288" s="333"/>
      <c r="I288" s="334"/>
      <c r="J288" s="89"/>
      <c r="K288" s="76"/>
      <c r="L288" s="185"/>
      <c r="M288" s="185"/>
    </row>
    <row r="289" spans="1:13" s="3" customFormat="1" x14ac:dyDescent="0.25">
      <c r="A289" s="120"/>
      <c r="B289" s="95" t="s">
        <v>219</v>
      </c>
      <c r="C289" s="145" t="s">
        <v>221</v>
      </c>
      <c r="D289" s="208" t="s">
        <v>478</v>
      </c>
      <c r="E289" s="133"/>
      <c r="F289" s="167"/>
      <c r="G289" s="118"/>
      <c r="H289" s="222"/>
      <c r="I289" s="103"/>
      <c r="J289" s="86"/>
      <c r="K289" s="73"/>
      <c r="L289" s="110"/>
      <c r="M289" s="110"/>
    </row>
    <row r="290" spans="1:13" x14ac:dyDescent="0.25">
      <c r="A290" s="125"/>
      <c r="B290" s="58"/>
      <c r="C290" s="168">
        <v>42128919</v>
      </c>
      <c r="D290" s="123" t="s">
        <v>504</v>
      </c>
      <c r="E290" s="128" t="s">
        <v>395</v>
      </c>
      <c r="F290" s="176"/>
      <c r="G290" s="123" t="s">
        <v>504</v>
      </c>
      <c r="H290" s="128"/>
      <c r="I290" s="77"/>
      <c r="J290" s="82"/>
      <c r="K290" s="69"/>
      <c r="L290" s="25"/>
      <c r="M290" s="25"/>
    </row>
    <row r="291" spans="1:13" s="3" customFormat="1" x14ac:dyDescent="0.25">
      <c r="A291" s="21">
        <v>45</v>
      </c>
      <c r="B291" s="57" t="s">
        <v>32</v>
      </c>
      <c r="C291" s="61"/>
      <c r="D291" s="7"/>
      <c r="E291" s="171"/>
      <c r="F291" s="163"/>
      <c r="G291" s="59"/>
      <c r="H291" s="171"/>
      <c r="I291" s="117">
        <f>SUM(I292,I296,I298,I300,I302,I304,I306,I308)</f>
        <v>127</v>
      </c>
      <c r="J291" s="219">
        <f t="shared" ref="J291:L291" si="5">SUM(J292,J296,J298,J300,J302,J304,J306,J308)</f>
        <v>142</v>
      </c>
      <c r="K291" s="117">
        <f t="shared" si="5"/>
        <v>18</v>
      </c>
      <c r="L291" s="117">
        <f t="shared" si="5"/>
        <v>0</v>
      </c>
      <c r="M291" s="29">
        <f>SUM(M292:M310)</f>
        <v>53</v>
      </c>
    </row>
    <row r="292" spans="1:13" x14ac:dyDescent="0.25">
      <c r="A292" s="125"/>
      <c r="B292" s="58"/>
      <c r="C292" s="167" t="s">
        <v>339</v>
      </c>
      <c r="D292" s="118" t="s">
        <v>144</v>
      </c>
      <c r="E292" s="133"/>
      <c r="F292" s="167"/>
      <c r="G292" s="118"/>
      <c r="H292" s="133"/>
      <c r="I292" s="103">
        <v>0</v>
      </c>
      <c r="J292" s="86">
        <v>22</v>
      </c>
      <c r="K292" s="73">
        <f>SUM(K293)</f>
        <v>2</v>
      </c>
      <c r="L292" s="110"/>
      <c r="M292" s="110">
        <v>16</v>
      </c>
    </row>
    <row r="293" spans="1:13" x14ac:dyDescent="0.25">
      <c r="A293" s="125"/>
      <c r="B293" s="58"/>
      <c r="C293" s="168">
        <v>42128919</v>
      </c>
      <c r="D293" s="123" t="s">
        <v>504</v>
      </c>
      <c r="E293" s="201" t="s">
        <v>395</v>
      </c>
      <c r="F293" s="225"/>
      <c r="G293" s="123" t="s">
        <v>504</v>
      </c>
      <c r="H293" s="128"/>
      <c r="I293" s="77"/>
      <c r="J293" s="82"/>
      <c r="K293" s="69">
        <v>2</v>
      </c>
      <c r="L293" s="25"/>
      <c r="M293" s="25"/>
    </row>
    <row r="294" spans="1:13" x14ac:dyDescent="0.25">
      <c r="A294" s="125"/>
      <c r="B294" s="58"/>
      <c r="C294" s="277" t="s">
        <v>539</v>
      </c>
      <c r="D294" s="306" t="s">
        <v>540</v>
      </c>
      <c r="E294" s="47"/>
      <c r="F294" s="308"/>
      <c r="G294" s="45"/>
      <c r="H294" s="128"/>
      <c r="I294" s="77"/>
      <c r="J294" s="82"/>
      <c r="K294" s="69"/>
      <c r="L294" s="25"/>
      <c r="M294" s="25"/>
    </row>
    <row r="295" spans="1:13" x14ac:dyDescent="0.25">
      <c r="A295" s="125"/>
      <c r="B295" s="58"/>
      <c r="C295" s="168">
        <v>42128919</v>
      </c>
      <c r="D295" s="123" t="s">
        <v>504</v>
      </c>
      <c r="E295" s="307"/>
      <c r="F295" s="225"/>
      <c r="G295" s="123" t="s">
        <v>504</v>
      </c>
      <c r="H295" s="128"/>
      <c r="I295" s="77"/>
      <c r="J295" s="82"/>
      <c r="K295" s="69"/>
      <c r="L295" s="25"/>
      <c r="M295" s="25"/>
    </row>
    <row r="296" spans="1:13" x14ac:dyDescent="0.25">
      <c r="A296" s="125"/>
      <c r="B296" s="95" t="s">
        <v>219</v>
      </c>
      <c r="C296" s="167" t="s">
        <v>223</v>
      </c>
      <c r="D296" s="118" t="s">
        <v>224</v>
      </c>
      <c r="E296" s="133"/>
      <c r="F296" s="167"/>
      <c r="G296" s="118"/>
      <c r="H296" s="133"/>
      <c r="I296" s="103">
        <v>0</v>
      </c>
      <c r="J296" s="86">
        <v>0</v>
      </c>
      <c r="K296" s="73">
        <f>SUM(K297)</f>
        <v>0</v>
      </c>
      <c r="L296" s="110"/>
      <c r="M296" s="110"/>
    </row>
    <row r="297" spans="1:13" x14ac:dyDescent="0.25">
      <c r="A297" s="125"/>
      <c r="B297" s="58"/>
      <c r="C297" s="168">
        <v>42128919</v>
      </c>
      <c r="D297" s="123" t="s">
        <v>504</v>
      </c>
      <c r="E297" s="128" t="s">
        <v>395</v>
      </c>
      <c r="F297" s="176"/>
      <c r="G297" s="123" t="s">
        <v>504</v>
      </c>
      <c r="H297" s="128"/>
      <c r="I297" s="77"/>
      <c r="J297" s="82"/>
      <c r="K297" s="69"/>
      <c r="L297" s="25"/>
      <c r="M297" s="25"/>
    </row>
    <row r="298" spans="1:13" x14ac:dyDescent="0.25">
      <c r="A298" s="125"/>
      <c r="B298" s="58"/>
      <c r="C298" s="167" t="s">
        <v>340</v>
      </c>
      <c r="D298" s="118" t="s">
        <v>145</v>
      </c>
      <c r="E298" s="133"/>
      <c r="F298" s="167"/>
      <c r="G298" s="118"/>
      <c r="H298" s="133"/>
      <c r="I298" s="103">
        <v>0</v>
      </c>
      <c r="J298" s="86">
        <v>0</v>
      </c>
      <c r="K298" s="73">
        <f>SUM(K299)</f>
        <v>0</v>
      </c>
      <c r="L298" s="110"/>
      <c r="M298" s="110"/>
    </row>
    <row r="299" spans="1:13" x14ac:dyDescent="0.25">
      <c r="A299" s="125"/>
      <c r="B299" s="58"/>
      <c r="C299" s="233">
        <v>31817483</v>
      </c>
      <c r="D299" s="127" t="s">
        <v>505</v>
      </c>
      <c r="E299" s="128" t="s">
        <v>395</v>
      </c>
      <c r="F299" s="176"/>
      <c r="G299" s="127" t="s">
        <v>505</v>
      </c>
      <c r="H299" s="128"/>
      <c r="I299" s="77"/>
      <c r="J299" s="82"/>
      <c r="K299" s="69"/>
      <c r="L299" s="25"/>
      <c r="M299" s="25"/>
    </row>
    <row r="300" spans="1:13" x14ac:dyDescent="0.25">
      <c r="A300" s="125"/>
      <c r="B300" s="58"/>
      <c r="C300" s="167" t="s">
        <v>341</v>
      </c>
      <c r="D300" s="118" t="s">
        <v>146</v>
      </c>
      <c r="E300" s="133"/>
      <c r="F300" s="167"/>
      <c r="G300" s="118"/>
      <c r="H300" s="133"/>
      <c r="I300" s="103">
        <v>7</v>
      </c>
      <c r="J300" s="86">
        <v>7</v>
      </c>
      <c r="K300" s="73">
        <f>SUM(K301)</f>
        <v>0</v>
      </c>
      <c r="L300" s="110"/>
      <c r="M300" s="110">
        <v>8</v>
      </c>
    </row>
    <row r="301" spans="1:13" x14ac:dyDescent="0.25">
      <c r="A301" s="125"/>
      <c r="B301" s="58"/>
      <c r="C301" s="233">
        <v>31817483</v>
      </c>
      <c r="D301" s="127" t="s">
        <v>505</v>
      </c>
      <c r="E301" s="128" t="s">
        <v>395</v>
      </c>
      <c r="F301" s="176"/>
      <c r="G301" s="127" t="s">
        <v>505</v>
      </c>
      <c r="H301" s="128"/>
      <c r="I301" s="77"/>
      <c r="J301" s="82"/>
      <c r="K301" s="69"/>
      <c r="L301" s="25"/>
      <c r="M301" s="25"/>
    </row>
    <row r="302" spans="1:13" s="3" customFormat="1" x14ac:dyDescent="0.25">
      <c r="A302" s="120"/>
      <c r="B302" s="95"/>
      <c r="C302" s="169" t="s">
        <v>487</v>
      </c>
      <c r="D302" s="121" t="s">
        <v>479</v>
      </c>
      <c r="E302" s="170"/>
      <c r="F302" s="169"/>
      <c r="G302" s="121"/>
      <c r="H302" s="170"/>
      <c r="I302" s="152">
        <v>87</v>
      </c>
      <c r="J302" s="107">
        <v>67</v>
      </c>
      <c r="K302" s="106"/>
      <c r="L302" s="122"/>
      <c r="M302" s="122"/>
    </row>
    <row r="303" spans="1:13" x14ac:dyDescent="0.25">
      <c r="A303" s="125"/>
      <c r="B303" s="58"/>
      <c r="C303" s="168" t="s">
        <v>487</v>
      </c>
      <c r="D303" s="123" t="s">
        <v>479</v>
      </c>
      <c r="E303" s="128"/>
      <c r="F303" s="176"/>
      <c r="G303" s="45"/>
      <c r="H303" s="128"/>
      <c r="I303" s="77"/>
      <c r="J303" s="82"/>
      <c r="K303" s="69"/>
      <c r="L303" s="25"/>
      <c r="M303" s="25"/>
    </row>
    <row r="304" spans="1:13" x14ac:dyDescent="0.25">
      <c r="A304" s="125"/>
      <c r="B304" s="58"/>
      <c r="C304" s="167" t="s">
        <v>342</v>
      </c>
      <c r="D304" s="118" t="s">
        <v>147</v>
      </c>
      <c r="E304" s="133"/>
      <c r="F304" s="167"/>
      <c r="G304" s="118"/>
      <c r="H304" s="133"/>
      <c r="I304" s="103">
        <v>30</v>
      </c>
      <c r="J304" s="86">
        <v>30</v>
      </c>
      <c r="K304" s="73">
        <f>SUM(K305)</f>
        <v>0</v>
      </c>
      <c r="L304" s="110"/>
      <c r="M304" s="110">
        <v>12</v>
      </c>
    </row>
    <row r="305" spans="1:14" x14ac:dyDescent="0.25">
      <c r="A305" s="125"/>
      <c r="B305" s="58"/>
      <c r="C305" s="168">
        <v>42128919</v>
      </c>
      <c r="D305" s="123" t="s">
        <v>504</v>
      </c>
      <c r="E305" s="128" t="s">
        <v>395</v>
      </c>
      <c r="F305" s="176"/>
      <c r="G305" s="123" t="s">
        <v>504</v>
      </c>
      <c r="H305" s="128"/>
      <c r="I305" s="77"/>
      <c r="J305" s="82"/>
      <c r="K305" s="69"/>
      <c r="L305" s="25"/>
      <c r="M305" s="25"/>
    </row>
    <row r="306" spans="1:14" x14ac:dyDescent="0.25">
      <c r="A306" s="125"/>
      <c r="B306" s="58"/>
      <c r="C306" s="167" t="s">
        <v>343</v>
      </c>
      <c r="D306" s="118" t="s">
        <v>148</v>
      </c>
      <c r="E306" s="133"/>
      <c r="F306" s="167"/>
      <c r="G306" s="118"/>
      <c r="H306" s="133"/>
      <c r="I306" s="103">
        <v>0</v>
      </c>
      <c r="J306" s="86">
        <v>0</v>
      </c>
      <c r="K306" s="73">
        <f>SUM(K307)</f>
        <v>0</v>
      </c>
      <c r="L306" s="110"/>
      <c r="M306" s="110"/>
      <c r="N306" s="144"/>
    </row>
    <row r="307" spans="1:14" x14ac:dyDescent="0.25">
      <c r="A307" s="125"/>
      <c r="B307" s="58"/>
      <c r="C307" s="168">
        <v>42128919</v>
      </c>
      <c r="D307" s="123" t="s">
        <v>504</v>
      </c>
      <c r="E307" s="128" t="s">
        <v>395</v>
      </c>
      <c r="F307" s="176"/>
      <c r="G307" s="123" t="s">
        <v>504</v>
      </c>
      <c r="H307" s="128"/>
      <c r="I307" s="77"/>
      <c r="J307" s="82"/>
      <c r="K307" s="69"/>
      <c r="L307" s="25"/>
      <c r="M307" s="25"/>
    </row>
    <row r="308" spans="1:14" s="3" customFormat="1" x14ac:dyDescent="0.25">
      <c r="A308" s="120"/>
      <c r="B308" s="95"/>
      <c r="C308" s="166" t="s">
        <v>450</v>
      </c>
      <c r="D308" s="119" t="s">
        <v>149</v>
      </c>
      <c r="E308" s="173"/>
      <c r="F308" s="166"/>
      <c r="G308" s="119"/>
      <c r="H308" s="173"/>
      <c r="I308" s="149">
        <v>3</v>
      </c>
      <c r="J308" s="99">
        <v>16</v>
      </c>
      <c r="K308" s="100">
        <f>SUM(K309)</f>
        <v>16</v>
      </c>
      <c r="L308" s="111"/>
      <c r="M308" s="111">
        <v>17</v>
      </c>
    </row>
    <row r="309" spans="1:14" s="3" customFormat="1" x14ac:dyDescent="0.25">
      <c r="A309" s="120"/>
      <c r="B309" s="95"/>
      <c r="C309" s="167" t="s">
        <v>466</v>
      </c>
      <c r="D309" s="129" t="s">
        <v>451</v>
      </c>
      <c r="E309" s="133"/>
      <c r="F309" s="134"/>
      <c r="G309" s="118"/>
      <c r="H309" s="133"/>
      <c r="I309" s="103"/>
      <c r="J309" s="86"/>
      <c r="K309" s="73">
        <f>SUM(K310)</f>
        <v>16</v>
      </c>
      <c r="L309" s="110"/>
      <c r="M309" s="110"/>
    </row>
    <row r="310" spans="1:14" x14ac:dyDescent="0.25">
      <c r="A310" s="125"/>
      <c r="B310" s="58"/>
      <c r="C310" s="168">
        <v>42128919</v>
      </c>
      <c r="D310" s="123" t="s">
        <v>504</v>
      </c>
      <c r="E310" s="128" t="s">
        <v>395</v>
      </c>
      <c r="F310" s="225"/>
      <c r="G310" s="123" t="s">
        <v>504</v>
      </c>
      <c r="H310" s="128"/>
      <c r="I310" s="77"/>
      <c r="J310" s="82"/>
      <c r="K310" s="69">
        <v>16</v>
      </c>
      <c r="L310" s="25"/>
      <c r="M310" s="25"/>
    </row>
    <row r="311" spans="1:14" s="3" customFormat="1" x14ac:dyDescent="0.25">
      <c r="A311" s="21">
        <v>53</v>
      </c>
      <c r="B311" s="57" t="s">
        <v>16</v>
      </c>
      <c r="C311" s="61"/>
      <c r="D311" s="7"/>
      <c r="E311" s="171"/>
      <c r="F311" s="163"/>
      <c r="G311" s="59"/>
      <c r="H311" s="171"/>
      <c r="I311" s="113">
        <f>SUM(I312,I314,I316,I318,I320,I322,I324,I326)</f>
        <v>262</v>
      </c>
      <c r="J311" s="83">
        <f t="shared" ref="J311:L311" si="6">SUM(J312,J314,J316,J318,J320,J322,J324,J326)</f>
        <v>262</v>
      </c>
      <c r="K311" s="70">
        <f t="shared" si="6"/>
        <v>0</v>
      </c>
      <c r="L311" s="113">
        <f t="shared" si="6"/>
        <v>0</v>
      </c>
      <c r="M311" s="29">
        <f>SUM(M312:M327)</f>
        <v>180</v>
      </c>
    </row>
    <row r="312" spans="1:14" x14ac:dyDescent="0.25">
      <c r="A312" s="125"/>
      <c r="B312" s="58"/>
      <c r="C312" s="167" t="s">
        <v>344</v>
      </c>
      <c r="D312" s="118" t="s">
        <v>150</v>
      </c>
      <c r="E312" s="133"/>
      <c r="F312" s="167"/>
      <c r="G312" s="118"/>
      <c r="H312" s="133"/>
      <c r="I312" s="103">
        <v>3</v>
      </c>
      <c r="J312" s="86">
        <v>3</v>
      </c>
      <c r="K312" s="73"/>
      <c r="L312" s="110"/>
      <c r="M312" s="110"/>
    </row>
    <row r="313" spans="1:14" x14ac:dyDescent="0.25">
      <c r="A313" s="125"/>
      <c r="B313" s="58"/>
      <c r="C313" s="168">
        <v>607304</v>
      </c>
      <c r="D313" s="123" t="s">
        <v>508</v>
      </c>
      <c r="E313" s="128" t="s">
        <v>395</v>
      </c>
      <c r="F313" s="176"/>
      <c r="G313" s="45" t="s">
        <v>151</v>
      </c>
      <c r="H313" s="128"/>
      <c r="I313" s="77"/>
      <c r="J313" s="82"/>
      <c r="K313" s="69"/>
      <c r="L313" s="25"/>
      <c r="M313" s="25"/>
    </row>
    <row r="314" spans="1:14" x14ac:dyDescent="0.25">
      <c r="A314" s="228" t="s">
        <v>251</v>
      </c>
      <c r="B314" s="95" t="s">
        <v>219</v>
      </c>
      <c r="C314" s="167" t="s">
        <v>248</v>
      </c>
      <c r="D314" s="118" t="s">
        <v>249</v>
      </c>
      <c r="E314" s="133"/>
      <c r="F314" s="167"/>
      <c r="G314" s="118"/>
      <c r="H314" s="133"/>
      <c r="I314" s="103">
        <v>0</v>
      </c>
      <c r="J314" s="86">
        <v>0</v>
      </c>
      <c r="K314" s="73"/>
      <c r="L314" s="110"/>
      <c r="M314" s="110"/>
    </row>
    <row r="315" spans="1:14" x14ac:dyDescent="0.25">
      <c r="A315" s="125"/>
      <c r="B315" s="58"/>
      <c r="C315" s="168">
        <v>607304</v>
      </c>
      <c r="D315" s="123" t="s">
        <v>508</v>
      </c>
      <c r="E315" s="128" t="s">
        <v>395</v>
      </c>
      <c r="F315" s="176"/>
      <c r="G315" s="45" t="s">
        <v>151</v>
      </c>
      <c r="H315" s="128"/>
      <c r="I315" s="77"/>
      <c r="J315" s="82"/>
      <c r="K315" s="69"/>
      <c r="L315" s="25"/>
      <c r="M315" s="25"/>
    </row>
    <row r="316" spans="1:14" x14ac:dyDescent="0.25">
      <c r="A316" s="125"/>
      <c r="B316" s="58"/>
      <c r="C316" s="167" t="s">
        <v>345</v>
      </c>
      <c r="D316" s="118" t="s">
        <v>152</v>
      </c>
      <c r="E316" s="133"/>
      <c r="F316" s="167"/>
      <c r="G316" s="118"/>
      <c r="H316" s="133"/>
      <c r="I316" s="103">
        <v>70</v>
      </c>
      <c r="J316" s="86">
        <v>70</v>
      </c>
      <c r="K316" s="73"/>
      <c r="L316" s="110"/>
      <c r="M316" s="110">
        <v>50</v>
      </c>
    </row>
    <row r="317" spans="1:14" x14ac:dyDescent="0.25">
      <c r="A317" s="125"/>
      <c r="B317" s="58"/>
      <c r="C317" s="168">
        <v>607304</v>
      </c>
      <c r="D317" s="123" t="s">
        <v>508</v>
      </c>
      <c r="E317" s="128" t="s">
        <v>395</v>
      </c>
      <c r="F317" s="176"/>
      <c r="G317" s="45" t="s">
        <v>151</v>
      </c>
      <c r="H317" s="128"/>
      <c r="I317" s="77"/>
      <c r="J317" s="82"/>
      <c r="K317" s="69"/>
      <c r="L317" s="25"/>
      <c r="M317" s="25"/>
    </row>
    <row r="318" spans="1:14" x14ac:dyDescent="0.25">
      <c r="A318" s="125"/>
      <c r="B318" s="58"/>
      <c r="C318" s="167" t="s">
        <v>346</v>
      </c>
      <c r="D318" s="118" t="s">
        <v>153</v>
      </c>
      <c r="E318" s="133"/>
      <c r="F318" s="167"/>
      <c r="G318" s="118"/>
      <c r="H318" s="133"/>
      <c r="I318" s="103">
        <v>39</v>
      </c>
      <c r="J318" s="86">
        <v>39</v>
      </c>
      <c r="K318" s="73"/>
      <c r="L318" s="110"/>
      <c r="M318" s="110">
        <v>30</v>
      </c>
    </row>
    <row r="319" spans="1:14" x14ac:dyDescent="0.25">
      <c r="A319" s="125"/>
      <c r="B319" s="58"/>
      <c r="C319" s="168">
        <v>607304</v>
      </c>
      <c r="D319" s="123" t="s">
        <v>508</v>
      </c>
      <c r="E319" s="128" t="s">
        <v>395</v>
      </c>
      <c r="F319" s="176"/>
      <c r="G319" s="45" t="s">
        <v>151</v>
      </c>
      <c r="H319" s="128"/>
      <c r="I319" s="77"/>
      <c r="J319" s="82"/>
      <c r="K319" s="69"/>
      <c r="L319" s="25"/>
      <c r="M319" s="25"/>
    </row>
    <row r="320" spans="1:14" x14ac:dyDescent="0.25">
      <c r="A320" s="125" t="s">
        <v>46</v>
      </c>
      <c r="B320" s="95" t="s">
        <v>219</v>
      </c>
      <c r="C320" s="167" t="s">
        <v>250</v>
      </c>
      <c r="D320" s="118" t="s">
        <v>252</v>
      </c>
      <c r="E320" s="133"/>
      <c r="F320" s="167"/>
      <c r="G320" s="118"/>
      <c r="H320" s="133"/>
      <c r="I320" s="103">
        <v>0</v>
      </c>
      <c r="J320" s="86">
        <v>0</v>
      </c>
      <c r="K320" s="73"/>
      <c r="L320" s="110"/>
      <c r="M320" s="110"/>
    </row>
    <row r="321" spans="1:15" x14ac:dyDescent="0.25">
      <c r="A321" s="125"/>
      <c r="B321" s="58"/>
      <c r="C321" s="168">
        <v>607304</v>
      </c>
      <c r="D321" s="123" t="s">
        <v>508</v>
      </c>
      <c r="E321" s="128" t="s">
        <v>395</v>
      </c>
      <c r="F321" s="176"/>
      <c r="G321" s="45" t="s">
        <v>151</v>
      </c>
      <c r="H321" s="128"/>
      <c r="I321" s="77"/>
      <c r="J321" s="82"/>
      <c r="K321" s="69"/>
      <c r="L321" s="25"/>
      <c r="M321" s="25"/>
    </row>
    <row r="322" spans="1:15" x14ac:dyDescent="0.25">
      <c r="A322" s="125"/>
      <c r="B322" s="58"/>
      <c r="C322" s="167" t="s">
        <v>347</v>
      </c>
      <c r="D322" s="118" t="s">
        <v>155</v>
      </c>
      <c r="E322" s="133"/>
      <c r="F322" s="167"/>
      <c r="G322" s="118"/>
      <c r="H322" s="133"/>
      <c r="I322" s="103">
        <v>149</v>
      </c>
      <c r="J322" s="86">
        <v>149</v>
      </c>
      <c r="K322" s="73"/>
      <c r="L322" s="110"/>
      <c r="M322" s="110">
        <v>100</v>
      </c>
    </row>
    <row r="323" spans="1:15" x14ac:dyDescent="0.25">
      <c r="A323" s="125"/>
      <c r="B323" s="58"/>
      <c r="C323" s="168">
        <v>31793185</v>
      </c>
      <c r="D323" s="123" t="s">
        <v>507</v>
      </c>
      <c r="E323" s="128" t="s">
        <v>395</v>
      </c>
      <c r="F323" s="176"/>
      <c r="G323" s="45" t="s">
        <v>154</v>
      </c>
      <c r="H323" s="128"/>
      <c r="I323" s="77"/>
      <c r="J323" s="82"/>
      <c r="K323" s="69"/>
      <c r="L323" s="25"/>
      <c r="M323" s="25"/>
    </row>
    <row r="324" spans="1:15" x14ac:dyDescent="0.25">
      <c r="A324" s="125"/>
      <c r="B324" s="95" t="s">
        <v>219</v>
      </c>
      <c r="C324" s="167" t="s">
        <v>246</v>
      </c>
      <c r="D324" s="118" t="s">
        <v>247</v>
      </c>
      <c r="E324" s="133"/>
      <c r="F324" s="167"/>
      <c r="G324" s="118"/>
      <c r="H324" s="133"/>
      <c r="I324" s="103">
        <v>0</v>
      </c>
      <c r="J324" s="86">
        <v>0</v>
      </c>
      <c r="K324" s="73"/>
      <c r="L324" s="110"/>
      <c r="M324" s="110"/>
    </row>
    <row r="325" spans="1:15" x14ac:dyDescent="0.25">
      <c r="A325" s="125"/>
      <c r="B325" s="58"/>
      <c r="C325" s="168">
        <v>607304</v>
      </c>
      <c r="D325" s="123" t="s">
        <v>508</v>
      </c>
      <c r="E325" s="191" t="s">
        <v>395</v>
      </c>
      <c r="F325" s="168"/>
      <c r="G325" s="123" t="s">
        <v>151</v>
      </c>
      <c r="H325" s="191"/>
      <c r="I325" s="77"/>
      <c r="J325" s="82"/>
      <c r="K325" s="69"/>
      <c r="L325" s="25"/>
      <c r="M325" s="25"/>
    </row>
    <row r="326" spans="1:15" x14ac:dyDescent="0.25">
      <c r="A326" s="125"/>
      <c r="B326" s="58"/>
      <c r="C326" s="167" t="s">
        <v>348</v>
      </c>
      <c r="D326" s="118" t="s">
        <v>156</v>
      </c>
      <c r="E326" s="133"/>
      <c r="F326" s="167"/>
      <c r="G326" s="118"/>
      <c r="H326" s="133"/>
      <c r="I326" s="103">
        <v>1</v>
      </c>
      <c r="J326" s="86">
        <v>1</v>
      </c>
      <c r="K326" s="73"/>
      <c r="L326" s="110"/>
      <c r="M326" s="110"/>
    </row>
    <row r="327" spans="1:15" x14ac:dyDescent="0.25">
      <c r="A327" s="125"/>
      <c r="B327" s="58"/>
      <c r="C327" s="168">
        <v>607304</v>
      </c>
      <c r="D327" s="123" t="s">
        <v>508</v>
      </c>
      <c r="E327" s="128" t="s">
        <v>395</v>
      </c>
      <c r="F327" s="176"/>
      <c r="G327" s="45" t="s">
        <v>151</v>
      </c>
      <c r="H327" s="128"/>
      <c r="I327" s="77"/>
      <c r="J327" s="82"/>
      <c r="K327" s="69"/>
      <c r="L327" s="25"/>
      <c r="M327" s="25"/>
      <c r="O327" s="2"/>
    </row>
    <row r="328" spans="1:15" s="3" customFormat="1" x14ac:dyDescent="0.25">
      <c r="A328" s="21">
        <v>62</v>
      </c>
      <c r="B328" s="57" t="s">
        <v>25</v>
      </c>
      <c r="C328" s="13"/>
      <c r="D328" s="57"/>
      <c r="E328" s="177"/>
      <c r="F328" s="163"/>
      <c r="G328" s="59"/>
      <c r="H328" s="177"/>
      <c r="I328" s="117">
        <v>0</v>
      </c>
      <c r="J328" s="83">
        <v>0</v>
      </c>
      <c r="K328" s="70"/>
      <c r="L328" s="23"/>
      <c r="M328" s="29">
        <v>0</v>
      </c>
    </row>
    <row r="329" spans="1:15" s="147" customFormat="1" x14ac:dyDescent="0.25">
      <c r="A329" s="109"/>
      <c r="B329" s="46"/>
      <c r="C329" s="146"/>
      <c r="D329" s="46"/>
      <c r="E329" s="256"/>
      <c r="F329" s="92"/>
      <c r="G329" s="56"/>
      <c r="H329" s="256"/>
      <c r="I329" s="151"/>
      <c r="J329" s="87"/>
      <c r="K329" s="74"/>
      <c r="L329" s="232"/>
      <c r="M329" s="232"/>
    </row>
    <row r="330" spans="1:15" s="3" customFormat="1" x14ac:dyDescent="0.25">
      <c r="A330" s="21">
        <v>63</v>
      </c>
      <c r="B330" s="57" t="s">
        <v>17</v>
      </c>
      <c r="C330" s="61"/>
      <c r="D330" s="7"/>
      <c r="E330" s="177"/>
      <c r="F330" s="163"/>
      <c r="G330" s="59"/>
      <c r="H330" s="177"/>
      <c r="I330" s="113">
        <f>SUM(I331+I341+I347+I353+I356+I358+I363+I366+I371+I374+I378)</f>
        <v>1366</v>
      </c>
      <c r="J330" s="83">
        <f>SUM(J331,J341,J347,J353,J356,J358,J363,J366,J371,J374,J378)</f>
        <v>726</v>
      </c>
      <c r="K330" s="70">
        <f>SUM(K331,K341,K347,K353,K356,K358,K363,K366,K371,K374,K378)</f>
        <v>0</v>
      </c>
      <c r="L330" s="113">
        <f>SUM(L331,L341,L347,L353,L356,L358,L363,L366,L371,L374,L378)</f>
        <v>0</v>
      </c>
      <c r="M330" s="29">
        <f>SUM(M331:M380)</f>
        <v>646</v>
      </c>
    </row>
    <row r="331" spans="1:15" s="3" customFormat="1" x14ac:dyDescent="0.25">
      <c r="A331" s="120"/>
      <c r="B331" s="95"/>
      <c r="C331" s="167" t="s">
        <v>349</v>
      </c>
      <c r="D331" s="118" t="s">
        <v>157</v>
      </c>
      <c r="E331" s="133"/>
      <c r="F331" s="167"/>
      <c r="G331" s="118"/>
      <c r="H331" s="133"/>
      <c r="I331" s="103">
        <v>406</v>
      </c>
      <c r="J331" s="86">
        <v>270</v>
      </c>
      <c r="K331" s="73"/>
      <c r="L331" s="110"/>
      <c r="M331" s="110">
        <v>180</v>
      </c>
    </row>
    <row r="332" spans="1:15" x14ac:dyDescent="0.25">
      <c r="A332" s="125"/>
      <c r="B332" s="58"/>
      <c r="C332" s="168">
        <v>30775418</v>
      </c>
      <c r="D332" s="123" t="s">
        <v>509</v>
      </c>
      <c r="E332" s="128" t="s">
        <v>395</v>
      </c>
      <c r="F332" s="176"/>
      <c r="G332" s="123" t="s">
        <v>509</v>
      </c>
      <c r="H332" s="128"/>
      <c r="I332" s="77"/>
      <c r="J332" s="82"/>
      <c r="K332" s="69"/>
      <c r="L332" s="25"/>
      <c r="M332" s="25"/>
    </row>
    <row r="333" spans="1:15" x14ac:dyDescent="0.25">
      <c r="A333" s="125"/>
      <c r="B333" s="58"/>
      <c r="C333" s="168">
        <v>30775434</v>
      </c>
      <c r="D333" s="123" t="s">
        <v>510</v>
      </c>
      <c r="E333" s="128" t="s">
        <v>395</v>
      </c>
      <c r="F333" s="176"/>
      <c r="G333" s="123" t="s">
        <v>510</v>
      </c>
      <c r="H333" s="128"/>
      <c r="I333" s="77"/>
      <c r="J333" s="82"/>
      <c r="K333" s="69"/>
      <c r="L333" s="25"/>
      <c r="M333" s="25"/>
    </row>
    <row r="334" spans="1:15" x14ac:dyDescent="0.25">
      <c r="A334" s="125"/>
      <c r="B334" s="58"/>
      <c r="C334" s="168">
        <v>17327652</v>
      </c>
      <c r="D334" s="123" t="s">
        <v>511</v>
      </c>
      <c r="E334" s="128" t="s">
        <v>395</v>
      </c>
      <c r="F334" s="176"/>
      <c r="G334" s="123" t="s">
        <v>511</v>
      </c>
      <c r="H334" s="128"/>
      <c r="I334" s="77"/>
      <c r="J334" s="82"/>
      <c r="K334" s="69"/>
      <c r="L334" s="25"/>
      <c r="M334" s="25"/>
    </row>
    <row r="335" spans="1:15" x14ac:dyDescent="0.25">
      <c r="A335" s="125"/>
      <c r="B335" s="58"/>
      <c r="C335" s="168">
        <v>31874452</v>
      </c>
      <c r="D335" s="123" t="s">
        <v>512</v>
      </c>
      <c r="E335" s="128" t="s">
        <v>395</v>
      </c>
      <c r="F335" s="176"/>
      <c r="G335" s="123" t="s">
        <v>512</v>
      </c>
      <c r="H335" s="128"/>
      <c r="I335" s="77"/>
      <c r="J335" s="82"/>
      <c r="K335" s="69"/>
      <c r="L335" s="25"/>
      <c r="M335" s="25"/>
    </row>
    <row r="336" spans="1:15" x14ac:dyDescent="0.25">
      <c r="A336" s="125"/>
      <c r="B336" s="58"/>
      <c r="C336" s="168"/>
      <c r="D336" s="328" t="s">
        <v>570</v>
      </c>
      <c r="E336" s="268" t="s">
        <v>489</v>
      </c>
      <c r="F336" s="176"/>
      <c r="G336" s="328" t="s">
        <v>570</v>
      </c>
      <c r="H336" s="128"/>
      <c r="I336" s="77"/>
      <c r="J336" s="82"/>
      <c r="K336" s="69"/>
      <c r="L336" s="25"/>
      <c r="M336" s="25"/>
    </row>
    <row r="337" spans="1:15" x14ac:dyDescent="0.25">
      <c r="A337" s="125"/>
      <c r="B337" s="58"/>
      <c r="C337" s="168"/>
      <c r="D337" s="328" t="s">
        <v>582</v>
      </c>
      <c r="E337" s="268" t="s">
        <v>489</v>
      </c>
      <c r="F337" s="176"/>
      <c r="G337" s="328" t="s">
        <v>582</v>
      </c>
      <c r="H337" s="128"/>
      <c r="I337" s="77"/>
      <c r="J337" s="82"/>
      <c r="K337" s="69"/>
      <c r="L337" s="25"/>
      <c r="M337" s="25"/>
    </row>
    <row r="338" spans="1:15" x14ac:dyDescent="0.25">
      <c r="A338" s="125"/>
      <c r="B338" s="58"/>
      <c r="C338" s="168"/>
      <c r="D338" s="328" t="s">
        <v>583</v>
      </c>
      <c r="E338" s="268" t="s">
        <v>489</v>
      </c>
      <c r="F338" s="176"/>
      <c r="G338" s="328" t="s">
        <v>583</v>
      </c>
      <c r="H338" s="128"/>
      <c r="I338" s="77"/>
      <c r="J338" s="82"/>
      <c r="K338" s="69"/>
      <c r="L338" s="25"/>
      <c r="M338" s="25"/>
    </row>
    <row r="339" spans="1:15" x14ac:dyDescent="0.25">
      <c r="A339" s="125"/>
      <c r="B339" s="58"/>
      <c r="C339" s="168"/>
      <c r="D339" s="328" t="s">
        <v>587</v>
      </c>
      <c r="E339" s="268" t="s">
        <v>489</v>
      </c>
      <c r="F339" s="176"/>
      <c r="G339" s="328" t="s">
        <v>587</v>
      </c>
      <c r="H339" s="128"/>
      <c r="I339" s="77"/>
      <c r="J339" s="82"/>
      <c r="K339" s="69"/>
      <c r="L339" s="25"/>
      <c r="M339" s="25"/>
    </row>
    <row r="340" spans="1:15" x14ac:dyDescent="0.25">
      <c r="A340" s="125"/>
      <c r="B340" s="58"/>
      <c r="C340" s="168"/>
      <c r="D340" s="328" t="s">
        <v>611</v>
      </c>
      <c r="E340" s="268" t="s">
        <v>489</v>
      </c>
      <c r="F340" s="176"/>
      <c r="G340" s="328" t="s">
        <v>600</v>
      </c>
      <c r="H340" s="128"/>
      <c r="I340" s="77"/>
      <c r="J340" s="82"/>
      <c r="K340" s="69"/>
      <c r="L340" s="25"/>
      <c r="M340" s="25"/>
    </row>
    <row r="341" spans="1:15" s="3" customFormat="1" x14ac:dyDescent="0.25">
      <c r="A341" s="120"/>
      <c r="B341" s="95" t="s">
        <v>219</v>
      </c>
      <c r="C341" s="167" t="s">
        <v>257</v>
      </c>
      <c r="D341" s="5" t="s">
        <v>258</v>
      </c>
      <c r="E341" s="133"/>
      <c r="F341" s="167"/>
      <c r="G341" s="118"/>
      <c r="H341" s="133"/>
      <c r="I341" s="103">
        <v>0</v>
      </c>
      <c r="J341" s="86">
        <v>0</v>
      </c>
      <c r="K341" s="73"/>
      <c r="L341" s="110"/>
      <c r="M341" s="110">
        <v>150</v>
      </c>
      <c r="O341" s="198"/>
    </row>
    <row r="342" spans="1:15" x14ac:dyDescent="0.25">
      <c r="A342" s="125"/>
      <c r="B342" s="58"/>
      <c r="C342" s="168">
        <v>31780466</v>
      </c>
      <c r="D342" s="123" t="s">
        <v>514</v>
      </c>
      <c r="E342" s="128" t="s">
        <v>395</v>
      </c>
      <c r="F342" s="176"/>
      <c r="G342" s="123" t="s">
        <v>514</v>
      </c>
      <c r="H342" s="128"/>
      <c r="I342" s="77"/>
      <c r="J342" s="82"/>
      <c r="K342" s="69"/>
      <c r="L342" s="25"/>
      <c r="M342" s="25"/>
    </row>
    <row r="343" spans="1:15" x14ac:dyDescent="0.25">
      <c r="A343" s="125"/>
      <c r="B343" s="58"/>
      <c r="C343" s="168">
        <v>17054281</v>
      </c>
      <c r="D343" s="123" t="s">
        <v>498</v>
      </c>
      <c r="E343" s="128" t="s">
        <v>395</v>
      </c>
      <c r="F343" s="176"/>
      <c r="G343" s="123" t="s">
        <v>498</v>
      </c>
      <c r="H343" s="128"/>
      <c r="I343" s="77"/>
      <c r="J343" s="82"/>
      <c r="K343" s="69"/>
      <c r="L343" s="25"/>
      <c r="M343" s="25"/>
    </row>
    <row r="344" spans="1:15" x14ac:dyDescent="0.25">
      <c r="A344" s="125"/>
      <c r="B344" s="58"/>
      <c r="C344" s="168">
        <v>893471</v>
      </c>
      <c r="D344" s="123" t="s">
        <v>513</v>
      </c>
      <c r="E344" s="128" t="s">
        <v>395</v>
      </c>
      <c r="F344" s="176"/>
      <c r="G344" s="123" t="s">
        <v>513</v>
      </c>
      <c r="H344" s="128"/>
      <c r="I344" s="77"/>
      <c r="J344" s="82"/>
      <c r="K344" s="69"/>
      <c r="L344" s="25"/>
      <c r="M344" s="25"/>
    </row>
    <row r="345" spans="1:15" x14ac:dyDescent="0.25">
      <c r="A345" s="125"/>
      <c r="B345" s="58"/>
      <c r="C345" s="168"/>
      <c r="D345" s="102" t="s">
        <v>571</v>
      </c>
      <c r="E345" s="268" t="s">
        <v>489</v>
      </c>
      <c r="F345" s="176"/>
      <c r="G345" s="102" t="s">
        <v>571</v>
      </c>
      <c r="H345" s="128"/>
      <c r="I345" s="77"/>
      <c r="J345" s="82"/>
      <c r="K345" s="69"/>
      <c r="L345" s="25"/>
      <c r="M345" s="25"/>
    </row>
    <row r="346" spans="1:15" x14ac:dyDescent="0.25">
      <c r="A346" s="125"/>
      <c r="B346" s="58"/>
      <c r="C346" s="168"/>
      <c r="D346" s="102" t="s">
        <v>598</v>
      </c>
      <c r="E346" s="268" t="s">
        <v>489</v>
      </c>
      <c r="F346" s="176"/>
      <c r="G346" s="102" t="s">
        <v>598</v>
      </c>
      <c r="H346" s="128"/>
      <c r="I346" s="77"/>
      <c r="J346" s="82"/>
      <c r="K346" s="69"/>
      <c r="L346" s="25"/>
      <c r="M346" s="25"/>
    </row>
    <row r="347" spans="1:15" s="3" customFormat="1" x14ac:dyDescent="0.25">
      <c r="A347" s="120"/>
      <c r="B347" s="95"/>
      <c r="C347" s="167" t="s">
        <v>350</v>
      </c>
      <c r="D347" s="118" t="s">
        <v>158</v>
      </c>
      <c r="E347" s="133"/>
      <c r="F347" s="167"/>
      <c r="G347" s="118"/>
      <c r="H347" s="133"/>
      <c r="I347" s="103">
        <v>28</v>
      </c>
      <c r="J347" s="86">
        <v>28</v>
      </c>
      <c r="K347" s="73"/>
      <c r="L347" s="110"/>
      <c r="M347" s="110">
        <v>20</v>
      </c>
    </row>
    <row r="348" spans="1:15" x14ac:dyDescent="0.25">
      <c r="A348" s="125"/>
      <c r="B348" s="58"/>
      <c r="C348" s="168">
        <v>31874452</v>
      </c>
      <c r="D348" s="123" t="s">
        <v>512</v>
      </c>
      <c r="E348" s="128" t="s">
        <v>395</v>
      </c>
      <c r="F348" s="176"/>
      <c r="G348" s="123" t="s">
        <v>512</v>
      </c>
      <c r="H348" s="128"/>
      <c r="I348" s="77"/>
      <c r="J348" s="82"/>
      <c r="K348" s="69"/>
      <c r="L348" s="25"/>
      <c r="M348" s="25"/>
    </row>
    <row r="349" spans="1:15" x14ac:dyDescent="0.25">
      <c r="A349" s="125"/>
      <c r="B349" s="58"/>
      <c r="C349" s="168">
        <v>17050219</v>
      </c>
      <c r="D349" s="123" t="s">
        <v>515</v>
      </c>
      <c r="E349" s="178" t="s">
        <v>396</v>
      </c>
      <c r="F349" s="176"/>
      <c r="G349" s="123" t="s">
        <v>515</v>
      </c>
      <c r="H349" s="128"/>
      <c r="I349" s="77"/>
      <c r="J349" s="82"/>
      <c r="K349" s="69"/>
      <c r="L349" s="25"/>
      <c r="M349" s="25"/>
    </row>
    <row r="350" spans="1:15" x14ac:dyDescent="0.25">
      <c r="A350" s="125"/>
      <c r="B350" s="58"/>
      <c r="C350" s="168">
        <v>17327717</v>
      </c>
      <c r="D350" s="123" t="s">
        <v>516</v>
      </c>
      <c r="E350" s="128" t="s">
        <v>395</v>
      </c>
      <c r="F350" s="176"/>
      <c r="G350" s="45" t="s">
        <v>160</v>
      </c>
      <c r="H350" s="128"/>
      <c r="I350" s="77"/>
      <c r="J350" s="82"/>
      <c r="K350" s="69"/>
      <c r="L350" s="25"/>
      <c r="M350" s="25"/>
    </row>
    <row r="351" spans="1:15" x14ac:dyDescent="0.25">
      <c r="A351" s="125"/>
      <c r="B351" s="58"/>
      <c r="C351" s="168"/>
      <c r="D351" s="102" t="s">
        <v>571</v>
      </c>
      <c r="E351" s="268" t="s">
        <v>489</v>
      </c>
      <c r="F351" s="176"/>
      <c r="G351" s="102" t="s">
        <v>571</v>
      </c>
      <c r="H351" s="128"/>
      <c r="I351" s="77"/>
      <c r="J351" s="82"/>
      <c r="K351" s="69"/>
      <c r="L351" s="25"/>
      <c r="M351" s="25"/>
    </row>
    <row r="352" spans="1:15" x14ac:dyDescent="0.25">
      <c r="A352" s="125"/>
      <c r="B352" s="58"/>
      <c r="C352" s="168"/>
      <c r="D352" s="328" t="s">
        <v>611</v>
      </c>
      <c r="E352" s="268" t="s">
        <v>489</v>
      </c>
      <c r="F352" s="176"/>
      <c r="G352" s="328" t="s">
        <v>600</v>
      </c>
      <c r="H352" s="128"/>
      <c r="I352" s="77"/>
      <c r="J352" s="82"/>
      <c r="K352" s="69"/>
      <c r="L352" s="25"/>
      <c r="M352" s="25"/>
    </row>
    <row r="353" spans="1:13" s="3" customFormat="1" x14ac:dyDescent="0.25">
      <c r="A353" s="120"/>
      <c r="B353" s="95"/>
      <c r="C353" s="166" t="s">
        <v>453</v>
      </c>
      <c r="D353" s="119" t="s">
        <v>161</v>
      </c>
      <c r="E353" s="173"/>
      <c r="F353" s="166"/>
      <c r="G353" s="119"/>
      <c r="H353" s="173"/>
      <c r="I353" s="149">
        <v>109</v>
      </c>
      <c r="J353" s="99">
        <v>50</v>
      </c>
      <c r="K353" s="100"/>
      <c r="L353" s="111"/>
      <c r="M353" s="111">
        <v>30</v>
      </c>
    </row>
    <row r="354" spans="1:13" s="3" customFormat="1" ht="30" x14ac:dyDescent="0.25">
      <c r="A354" s="120"/>
      <c r="B354" s="95"/>
      <c r="C354" s="150" t="s">
        <v>393</v>
      </c>
      <c r="D354" s="129" t="s">
        <v>452</v>
      </c>
      <c r="E354" s="133"/>
      <c r="F354" s="167"/>
      <c r="G354" s="118"/>
      <c r="H354" s="133"/>
      <c r="I354" s="103"/>
      <c r="J354" s="86"/>
      <c r="K354" s="73"/>
      <c r="L354" s="110"/>
      <c r="M354" s="110"/>
    </row>
    <row r="355" spans="1:13" x14ac:dyDescent="0.25">
      <c r="A355" s="125"/>
      <c r="B355" s="58"/>
      <c r="C355" s="205">
        <v>893463</v>
      </c>
      <c r="D355" s="195" t="s">
        <v>517</v>
      </c>
      <c r="E355" s="128" t="s">
        <v>395</v>
      </c>
      <c r="F355" s="176"/>
      <c r="G355" s="45" t="s">
        <v>97</v>
      </c>
      <c r="H355" s="128"/>
      <c r="I355" s="77"/>
      <c r="J355" s="82"/>
      <c r="K355" s="69"/>
      <c r="L355" s="25"/>
      <c r="M355" s="25"/>
    </row>
    <row r="356" spans="1:13" s="3" customFormat="1" x14ac:dyDescent="0.25">
      <c r="A356" s="120"/>
      <c r="B356" s="95"/>
      <c r="C356" s="150" t="s">
        <v>480</v>
      </c>
      <c r="D356" s="94" t="s">
        <v>481</v>
      </c>
      <c r="E356" s="133"/>
      <c r="F356" s="167"/>
      <c r="G356" s="118"/>
      <c r="H356" s="133"/>
      <c r="I356" s="103">
        <v>11</v>
      </c>
      <c r="J356" s="86">
        <v>11</v>
      </c>
      <c r="K356" s="73"/>
      <c r="L356" s="110"/>
      <c r="M356" s="110">
        <v>10</v>
      </c>
    </row>
    <row r="357" spans="1:13" x14ac:dyDescent="0.25">
      <c r="A357" s="125"/>
      <c r="B357" s="58"/>
      <c r="C357" s="205"/>
      <c r="D357" s="102" t="s">
        <v>571</v>
      </c>
      <c r="E357" s="268" t="s">
        <v>489</v>
      </c>
      <c r="F357" s="176"/>
      <c r="G357" s="102" t="s">
        <v>571</v>
      </c>
      <c r="H357" s="128"/>
      <c r="I357" s="77"/>
      <c r="J357" s="82"/>
      <c r="K357" s="69"/>
      <c r="L357" s="25"/>
      <c r="M357" s="25"/>
    </row>
    <row r="358" spans="1:13" s="3" customFormat="1" x14ac:dyDescent="0.25">
      <c r="A358" s="120"/>
      <c r="B358" s="95"/>
      <c r="C358" s="167" t="s">
        <v>351</v>
      </c>
      <c r="D358" s="118" t="s">
        <v>162</v>
      </c>
      <c r="E358" s="133"/>
      <c r="F358" s="167"/>
      <c r="G358" s="118"/>
      <c r="H358" s="133"/>
      <c r="I358" s="103">
        <v>77</v>
      </c>
      <c r="J358" s="86">
        <v>30</v>
      </c>
      <c r="K358" s="73"/>
      <c r="L358" s="110"/>
      <c r="M358" s="110">
        <v>20</v>
      </c>
    </row>
    <row r="359" spans="1:13" x14ac:dyDescent="0.25">
      <c r="A359" s="125"/>
      <c r="B359" s="58"/>
      <c r="C359" s="235">
        <v>36064386</v>
      </c>
      <c r="D359" s="143" t="s">
        <v>58</v>
      </c>
      <c r="E359" s="128" t="s">
        <v>395</v>
      </c>
      <c r="F359" s="176"/>
      <c r="G359" s="45" t="s">
        <v>58</v>
      </c>
      <c r="H359" s="128"/>
      <c r="I359" s="77"/>
      <c r="J359" s="82"/>
      <c r="K359" s="69"/>
      <c r="L359" s="25"/>
      <c r="M359" s="25"/>
    </row>
    <row r="360" spans="1:13" x14ac:dyDescent="0.25">
      <c r="A360" s="125"/>
      <c r="B360" s="58"/>
      <c r="C360" s="92">
        <v>42128790</v>
      </c>
      <c r="D360" s="62" t="s">
        <v>491</v>
      </c>
      <c r="E360" s="128" t="s">
        <v>395</v>
      </c>
      <c r="F360" s="176"/>
      <c r="G360" s="62" t="s">
        <v>491</v>
      </c>
      <c r="H360" s="128"/>
      <c r="I360" s="77"/>
      <c r="J360" s="82"/>
      <c r="K360" s="69"/>
      <c r="L360" s="25"/>
      <c r="M360" s="25"/>
    </row>
    <row r="361" spans="1:13" x14ac:dyDescent="0.25">
      <c r="A361" s="228"/>
      <c r="B361" s="58"/>
      <c r="C361" s="168">
        <v>17050219</v>
      </c>
      <c r="D361" s="123" t="s">
        <v>515</v>
      </c>
      <c r="E361" s="178" t="s">
        <v>396</v>
      </c>
      <c r="F361" s="176"/>
      <c r="G361" s="45" t="s">
        <v>159</v>
      </c>
      <c r="H361" s="128"/>
      <c r="I361" s="77"/>
      <c r="J361" s="82"/>
      <c r="K361" s="69"/>
      <c r="L361" s="25"/>
      <c r="M361" s="25"/>
    </row>
    <row r="362" spans="1:13" x14ac:dyDescent="0.25">
      <c r="A362" s="228"/>
      <c r="B362" s="58"/>
      <c r="C362" s="168"/>
      <c r="D362" s="102" t="s">
        <v>571</v>
      </c>
      <c r="E362" s="335" t="s">
        <v>489</v>
      </c>
      <c r="F362" s="176"/>
      <c r="G362" s="102" t="s">
        <v>571</v>
      </c>
      <c r="H362" s="128"/>
      <c r="I362" s="77"/>
      <c r="J362" s="82"/>
      <c r="K362" s="69"/>
      <c r="L362" s="25"/>
      <c r="M362" s="25"/>
    </row>
    <row r="363" spans="1:13" s="3" customFormat="1" x14ac:dyDescent="0.25">
      <c r="A363" s="148"/>
      <c r="B363" s="95" t="s">
        <v>219</v>
      </c>
      <c r="C363" s="167" t="s">
        <v>225</v>
      </c>
      <c r="D363" s="118" t="s">
        <v>226</v>
      </c>
      <c r="E363" s="133"/>
      <c r="F363" s="167"/>
      <c r="G363" s="118"/>
      <c r="H363" s="133"/>
      <c r="I363" s="103">
        <v>0</v>
      </c>
      <c r="J363" s="86">
        <v>0</v>
      </c>
      <c r="K363" s="73"/>
      <c r="L363" s="110"/>
      <c r="M363" s="110"/>
    </row>
    <row r="364" spans="1:13" x14ac:dyDescent="0.25">
      <c r="A364" s="228"/>
      <c r="B364" s="58"/>
      <c r="C364" s="168">
        <v>30775434</v>
      </c>
      <c r="D364" s="123" t="s">
        <v>510</v>
      </c>
      <c r="E364" s="128" t="s">
        <v>395</v>
      </c>
      <c r="F364" s="176"/>
      <c r="G364" s="123" t="s">
        <v>510</v>
      </c>
      <c r="H364" s="128"/>
      <c r="I364" s="77"/>
      <c r="J364" s="82"/>
      <c r="K364" s="69"/>
      <c r="L364" s="25"/>
      <c r="M364" s="25"/>
    </row>
    <row r="365" spans="1:13" x14ac:dyDescent="0.25">
      <c r="A365" s="228"/>
      <c r="B365" s="58"/>
      <c r="C365" s="168"/>
      <c r="D365" s="123" t="s">
        <v>595</v>
      </c>
      <c r="E365" s="128" t="s">
        <v>489</v>
      </c>
      <c r="F365" s="176"/>
      <c r="G365" s="123" t="s">
        <v>595</v>
      </c>
      <c r="H365" s="128"/>
      <c r="I365" s="77"/>
      <c r="J365" s="82"/>
      <c r="K365" s="69"/>
      <c r="L365" s="25"/>
      <c r="M365" s="25"/>
    </row>
    <row r="366" spans="1:13" s="3" customFormat="1" x14ac:dyDescent="0.25">
      <c r="A366" s="148"/>
      <c r="B366" s="95"/>
      <c r="C366" s="167" t="s">
        <v>352</v>
      </c>
      <c r="D366" s="118" t="s">
        <v>163</v>
      </c>
      <c r="E366" s="133"/>
      <c r="F366" s="167"/>
      <c r="G366" s="118"/>
      <c r="H366" s="133"/>
      <c r="I366" s="103">
        <v>609</v>
      </c>
      <c r="J366" s="86">
        <v>300</v>
      </c>
      <c r="K366" s="73"/>
      <c r="L366" s="110"/>
      <c r="M366" s="110">
        <v>200</v>
      </c>
    </row>
    <row r="367" spans="1:13" x14ac:dyDescent="0.25">
      <c r="A367" s="228"/>
      <c r="B367" s="58"/>
      <c r="C367" s="168">
        <v>42128919</v>
      </c>
      <c r="D367" s="123" t="s">
        <v>504</v>
      </c>
      <c r="E367" s="128" t="s">
        <v>395</v>
      </c>
      <c r="F367" s="176"/>
      <c r="G367" s="123" t="s">
        <v>504</v>
      </c>
      <c r="H367" s="128"/>
      <c r="I367" s="77"/>
      <c r="J367" s="82"/>
      <c r="K367" s="69"/>
      <c r="L367" s="25"/>
      <c r="M367" s="25"/>
    </row>
    <row r="368" spans="1:13" x14ac:dyDescent="0.25">
      <c r="A368" s="228"/>
      <c r="B368" s="58"/>
      <c r="C368" s="168">
        <v>17327717</v>
      </c>
      <c r="D368" s="123" t="s">
        <v>516</v>
      </c>
      <c r="E368" s="128" t="s">
        <v>395</v>
      </c>
      <c r="F368" s="176"/>
      <c r="G368" s="123" t="s">
        <v>516</v>
      </c>
      <c r="H368" s="128"/>
      <c r="I368" s="77"/>
      <c r="J368" s="82"/>
      <c r="K368" s="69"/>
      <c r="L368" s="25"/>
      <c r="M368" s="25"/>
    </row>
    <row r="369" spans="1:13" x14ac:dyDescent="0.25">
      <c r="A369" s="228"/>
      <c r="B369" s="58"/>
      <c r="C369" s="168"/>
      <c r="D369" s="102" t="s">
        <v>571</v>
      </c>
      <c r="E369" s="268" t="s">
        <v>489</v>
      </c>
      <c r="F369" s="176"/>
      <c r="G369" s="102" t="s">
        <v>571</v>
      </c>
      <c r="H369" s="128"/>
      <c r="I369" s="77"/>
      <c r="J369" s="82"/>
      <c r="K369" s="69"/>
      <c r="L369" s="25"/>
      <c r="M369" s="25"/>
    </row>
    <row r="370" spans="1:13" x14ac:dyDescent="0.25">
      <c r="A370" s="228"/>
      <c r="B370" s="58"/>
      <c r="C370" s="168"/>
      <c r="D370" s="328" t="s">
        <v>583</v>
      </c>
      <c r="E370" s="268" t="s">
        <v>489</v>
      </c>
      <c r="F370" s="176"/>
      <c r="G370" s="328" t="s">
        <v>583</v>
      </c>
      <c r="H370" s="128"/>
      <c r="I370" s="77"/>
      <c r="J370" s="82"/>
      <c r="K370" s="69"/>
      <c r="L370" s="25"/>
      <c r="M370" s="25"/>
    </row>
    <row r="371" spans="1:13" s="3" customFormat="1" x14ac:dyDescent="0.25">
      <c r="A371" s="148"/>
      <c r="B371" s="95"/>
      <c r="C371" s="166" t="s">
        <v>482</v>
      </c>
      <c r="D371" s="119" t="s">
        <v>165</v>
      </c>
      <c r="E371" s="173"/>
      <c r="F371" s="166"/>
      <c r="G371" s="119"/>
      <c r="H371" s="173"/>
      <c r="I371" s="149">
        <v>119</v>
      </c>
      <c r="J371" s="99">
        <v>30</v>
      </c>
      <c r="K371" s="100"/>
      <c r="L371" s="111"/>
      <c r="M371" s="111">
        <v>20</v>
      </c>
    </row>
    <row r="372" spans="1:13" s="3" customFormat="1" x14ac:dyDescent="0.25">
      <c r="A372" s="148"/>
      <c r="B372" s="95"/>
      <c r="C372" s="150" t="s">
        <v>394</v>
      </c>
      <c r="D372" s="129" t="s">
        <v>454</v>
      </c>
      <c r="E372" s="133"/>
      <c r="F372" s="167"/>
      <c r="G372" s="118"/>
      <c r="H372" s="133"/>
      <c r="I372" s="103"/>
      <c r="J372" s="86"/>
      <c r="K372" s="73"/>
      <c r="L372" s="110"/>
      <c r="M372" s="110"/>
    </row>
    <row r="373" spans="1:13" x14ac:dyDescent="0.25">
      <c r="A373" s="228"/>
      <c r="B373" s="58"/>
      <c r="C373" s="205">
        <v>893463</v>
      </c>
      <c r="D373" s="195" t="s">
        <v>517</v>
      </c>
      <c r="E373" s="128" t="s">
        <v>395</v>
      </c>
      <c r="F373" s="176"/>
      <c r="G373" s="45" t="s">
        <v>97</v>
      </c>
      <c r="H373" s="128"/>
      <c r="I373" s="77"/>
      <c r="J373" s="82"/>
      <c r="K373" s="69"/>
      <c r="L373" s="25"/>
      <c r="M373" s="25"/>
    </row>
    <row r="374" spans="1:13" s="3" customFormat="1" x14ac:dyDescent="0.25">
      <c r="A374" s="148"/>
      <c r="B374" s="95"/>
      <c r="C374" s="167" t="s">
        <v>353</v>
      </c>
      <c r="D374" s="118" t="s">
        <v>164</v>
      </c>
      <c r="E374" s="133"/>
      <c r="F374" s="167"/>
      <c r="G374" s="118"/>
      <c r="H374" s="133"/>
      <c r="I374" s="103">
        <v>3</v>
      </c>
      <c r="J374" s="86">
        <v>3</v>
      </c>
      <c r="K374" s="73"/>
      <c r="L374" s="110"/>
      <c r="M374" s="110">
        <v>8</v>
      </c>
    </row>
    <row r="375" spans="1:13" x14ac:dyDescent="0.25">
      <c r="A375" s="228"/>
      <c r="B375" s="58"/>
      <c r="C375" s="168">
        <v>42128919</v>
      </c>
      <c r="D375" s="123" t="s">
        <v>504</v>
      </c>
      <c r="E375" s="128"/>
      <c r="F375" s="176"/>
      <c r="G375" s="123" t="s">
        <v>504</v>
      </c>
      <c r="H375" s="128"/>
      <c r="I375" s="77"/>
      <c r="J375" s="82"/>
      <c r="K375" s="69"/>
      <c r="L375" s="25"/>
      <c r="M375" s="25"/>
    </row>
    <row r="376" spans="1:13" x14ac:dyDescent="0.25">
      <c r="A376" s="228"/>
      <c r="B376" s="58"/>
      <c r="C376" s="168"/>
      <c r="D376" s="328" t="s">
        <v>583</v>
      </c>
      <c r="E376" s="128" t="s">
        <v>489</v>
      </c>
      <c r="F376" s="176"/>
      <c r="G376" s="328" t="s">
        <v>583</v>
      </c>
      <c r="H376" s="128"/>
      <c r="I376" s="77"/>
      <c r="J376" s="82"/>
      <c r="K376" s="69"/>
      <c r="L376" s="25"/>
      <c r="M376" s="25"/>
    </row>
    <row r="377" spans="1:13" x14ac:dyDescent="0.25">
      <c r="A377" s="228"/>
      <c r="B377" s="58"/>
      <c r="C377" s="168"/>
      <c r="D377" s="102" t="s">
        <v>598</v>
      </c>
      <c r="E377" s="128" t="s">
        <v>489</v>
      </c>
      <c r="F377" s="176"/>
      <c r="G377" s="102" t="s">
        <v>598</v>
      </c>
      <c r="H377" s="128"/>
      <c r="I377" s="77"/>
      <c r="J377" s="82"/>
      <c r="K377" s="69"/>
      <c r="L377" s="25"/>
      <c r="M377" s="25"/>
    </row>
    <row r="378" spans="1:13" s="3" customFormat="1" x14ac:dyDescent="0.25">
      <c r="A378" s="148"/>
      <c r="B378" s="95"/>
      <c r="C378" s="167" t="s">
        <v>354</v>
      </c>
      <c r="D378" s="118" t="s">
        <v>166</v>
      </c>
      <c r="E378" s="133"/>
      <c r="F378" s="167"/>
      <c r="G378" s="118"/>
      <c r="H378" s="133"/>
      <c r="I378" s="103">
        <v>4</v>
      </c>
      <c r="J378" s="86">
        <v>4</v>
      </c>
      <c r="K378" s="73"/>
      <c r="L378" s="110"/>
      <c r="M378" s="110">
        <v>8</v>
      </c>
    </row>
    <row r="379" spans="1:13" x14ac:dyDescent="0.25">
      <c r="A379" s="228"/>
      <c r="B379" s="58"/>
      <c r="C379" s="168">
        <v>17314895</v>
      </c>
      <c r="D379" s="123" t="s">
        <v>518</v>
      </c>
      <c r="E379" s="128" t="s">
        <v>395</v>
      </c>
      <c r="F379" s="176"/>
      <c r="G379" s="45" t="s">
        <v>167</v>
      </c>
      <c r="H379" s="128"/>
      <c r="I379" s="77"/>
      <c r="J379" s="82"/>
      <c r="K379" s="69"/>
      <c r="L379" s="25"/>
      <c r="M379" s="25"/>
    </row>
    <row r="380" spans="1:13" x14ac:dyDescent="0.25">
      <c r="A380" s="228"/>
      <c r="B380" s="58"/>
      <c r="C380" s="168"/>
      <c r="D380" s="123" t="s">
        <v>601</v>
      </c>
      <c r="E380" s="128" t="s">
        <v>489</v>
      </c>
      <c r="F380" s="176"/>
      <c r="G380" s="123" t="s">
        <v>601</v>
      </c>
      <c r="H380" s="128"/>
      <c r="I380" s="77"/>
      <c r="J380" s="303"/>
      <c r="K380" s="77"/>
      <c r="L380" s="231"/>
      <c r="M380" s="231"/>
    </row>
    <row r="381" spans="1:13" s="3" customFormat="1" x14ac:dyDescent="0.25">
      <c r="A381" s="63">
        <v>64</v>
      </c>
      <c r="B381" s="57" t="s">
        <v>18</v>
      </c>
      <c r="C381" s="13"/>
      <c r="D381" s="7"/>
      <c r="E381" s="177"/>
      <c r="F381" s="163"/>
      <c r="G381" s="59"/>
      <c r="H381" s="177"/>
      <c r="I381" s="117">
        <f>SUM(I382+I390+I392+I395+I399+I402+I404+I411+I416+I423+I428+I431+I433+I435+I441+I443+I446+I448)</f>
        <v>871</v>
      </c>
      <c r="J381" s="219">
        <f>SUM(J382,J390,J392,J395,J399,J402,J404,J411,J416,J423,J428,J431,J433,J435,J441,J443,J446,J448)</f>
        <v>809</v>
      </c>
      <c r="K381" s="117">
        <f>SUM(K382,K390,K392,K395,K399,K402,K404,K411,K416,K423,K428,K431,K433,K435,K441,K443,K446,K448)</f>
        <v>127</v>
      </c>
      <c r="L381" s="117">
        <f>SUM(L382,L390,L392,L395,L399,L402,L404,L411,L416,L423,L428,L431,L433,L435,L441,L443,L446,L448)</f>
        <v>0</v>
      </c>
      <c r="M381" s="29">
        <f>SUM(M382:M449)</f>
        <v>552</v>
      </c>
    </row>
    <row r="382" spans="1:13" s="3" customFormat="1" x14ac:dyDescent="0.25">
      <c r="A382" s="148"/>
      <c r="B382" s="95"/>
      <c r="C382" s="167" t="s">
        <v>355</v>
      </c>
      <c r="D382" s="118" t="s">
        <v>169</v>
      </c>
      <c r="E382" s="133"/>
      <c r="F382" s="167"/>
      <c r="G382" s="118"/>
      <c r="H382" s="133"/>
      <c r="I382" s="103">
        <v>3</v>
      </c>
      <c r="J382" s="86">
        <v>34</v>
      </c>
      <c r="K382" s="73">
        <f>SUM(K383:K388)</f>
        <v>34</v>
      </c>
      <c r="L382" s="110"/>
      <c r="M382" s="110">
        <v>34</v>
      </c>
    </row>
    <row r="383" spans="1:13" x14ac:dyDescent="0.25">
      <c r="A383" s="228"/>
      <c r="B383" s="58"/>
      <c r="C383" s="92">
        <v>42253900</v>
      </c>
      <c r="D383" s="56" t="s">
        <v>497</v>
      </c>
      <c r="E383" s="128" t="s">
        <v>395</v>
      </c>
      <c r="F383" s="176"/>
      <c r="G383" s="56" t="s">
        <v>497</v>
      </c>
      <c r="H383" s="128"/>
      <c r="I383" s="77"/>
      <c r="J383" s="82"/>
      <c r="K383" s="69"/>
      <c r="L383" s="25"/>
      <c r="M383" s="25"/>
    </row>
    <row r="384" spans="1:13" x14ac:dyDescent="0.25">
      <c r="A384" s="228"/>
      <c r="B384" s="58"/>
      <c r="C384" s="92">
        <v>17055415</v>
      </c>
      <c r="D384" s="114" t="s">
        <v>496</v>
      </c>
      <c r="E384" s="128" t="s">
        <v>395</v>
      </c>
      <c r="F384" s="176"/>
      <c r="G384" s="114" t="s">
        <v>496</v>
      </c>
      <c r="H384" s="128"/>
      <c r="I384" s="77"/>
      <c r="J384" s="82"/>
      <c r="K384" s="69"/>
      <c r="L384" s="25"/>
      <c r="M384" s="25"/>
    </row>
    <row r="385" spans="1:13" x14ac:dyDescent="0.25">
      <c r="A385" s="228"/>
      <c r="B385" s="58"/>
      <c r="C385" s="230">
        <v>17054281</v>
      </c>
      <c r="D385" s="54" t="s">
        <v>498</v>
      </c>
      <c r="E385" s="128" t="s">
        <v>395</v>
      </c>
      <c r="F385" s="176"/>
      <c r="G385" s="54" t="s">
        <v>498</v>
      </c>
      <c r="H385" s="128"/>
      <c r="I385" s="77"/>
      <c r="J385" s="82"/>
      <c r="K385" s="69"/>
      <c r="L385" s="25"/>
      <c r="M385" s="25"/>
    </row>
    <row r="386" spans="1:13" x14ac:dyDescent="0.25">
      <c r="A386" s="228"/>
      <c r="B386" s="58"/>
      <c r="C386" s="168">
        <v>893471</v>
      </c>
      <c r="D386" s="123" t="s">
        <v>499</v>
      </c>
      <c r="E386" s="128" t="s">
        <v>395</v>
      </c>
      <c r="F386" s="176"/>
      <c r="G386" s="123" t="s">
        <v>499</v>
      </c>
      <c r="H386" s="128"/>
      <c r="I386" s="77"/>
      <c r="J386" s="82"/>
      <c r="K386" s="69"/>
      <c r="L386" s="25"/>
      <c r="M386" s="25"/>
    </row>
    <row r="387" spans="1:13" ht="30" x14ac:dyDescent="0.25">
      <c r="A387" s="228"/>
      <c r="B387" s="58"/>
      <c r="C387" s="205">
        <v>893463</v>
      </c>
      <c r="D387" s="195" t="s">
        <v>517</v>
      </c>
      <c r="E387" s="128" t="s">
        <v>395</v>
      </c>
      <c r="F387" s="225"/>
      <c r="G387" s="195" t="s">
        <v>517</v>
      </c>
      <c r="H387" s="128"/>
      <c r="I387" s="77"/>
      <c r="J387" s="82"/>
      <c r="K387" s="69">
        <v>34</v>
      </c>
      <c r="L387" s="25"/>
      <c r="M387" s="25"/>
    </row>
    <row r="388" spans="1:13" x14ac:dyDescent="0.25">
      <c r="A388" s="228"/>
      <c r="B388" s="58"/>
      <c r="C388" s="168">
        <v>17050219</v>
      </c>
      <c r="D388" s="123" t="s">
        <v>515</v>
      </c>
      <c r="E388" s="178" t="s">
        <v>396</v>
      </c>
      <c r="F388" s="176"/>
      <c r="G388" s="123" t="s">
        <v>515</v>
      </c>
      <c r="H388" s="128"/>
      <c r="I388" s="77"/>
      <c r="J388" s="82"/>
      <c r="K388" s="69"/>
      <c r="L388" s="25"/>
      <c r="M388" s="25"/>
    </row>
    <row r="389" spans="1:13" x14ac:dyDescent="0.25">
      <c r="A389" s="228"/>
      <c r="B389" s="58"/>
      <c r="C389" s="168"/>
      <c r="D389" s="336" t="s">
        <v>586</v>
      </c>
      <c r="E389" s="178" t="s">
        <v>489</v>
      </c>
      <c r="F389" s="176"/>
      <c r="G389" s="336" t="s">
        <v>586</v>
      </c>
      <c r="H389" s="128"/>
      <c r="I389" s="77"/>
      <c r="J389" s="82"/>
      <c r="K389" s="69"/>
      <c r="L389" s="25"/>
      <c r="M389" s="25"/>
    </row>
    <row r="390" spans="1:13" s="3" customFormat="1" x14ac:dyDescent="0.25">
      <c r="A390" s="148"/>
      <c r="B390" s="95"/>
      <c r="C390" s="167" t="s">
        <v>356</v>
      </c>
      <c r="D390" s="118" t="s">
        <v>170</v>
      </c>
      <c r="E390" s="133"/>
      <c r="F390" s="167"/>
      <c r="G390" s="118"/>
      <c r="H390" s="133"/>
      <c r="I390" s="103">
        <v>1</v>
      </c>
      <c r="J390" s="86">
        <v>1</v>
      </c>
      <c r="K390" s="73">
        <f>SUM(K391)</f>
        <v>0</v>
      </c>
      <c r="L390" s="110"/>
      <c r="M390" s="110"/>
    </row>
    <row r="391" spans="1:13" x14ac:dyDescent="0.25">
      <c r="A391" s="228"/>
      <c r="B391" s="58"/>
      <c r="C391" s="168">
        <v>17053871</v>
      </c>
      <c r="D391" s="123" t="s">
        <v>519</v>
      </c>
      <c r="E391" s="128" t="s">
        <v>395</v>
      </c>
      <c r="F391" s="176"/>
      <c r="G391" s="45" t="s">
        <v>98</v>
      </c>
      <c r="H391" s="128"/>
      <c r="I391" s="77"/>
      <c r="J391" s="82"/>
      <c r="K391" s="69"/>
      <c r="L391" s="25"/>
      <c r="M391" s="25"/>
    </row>
    <row r="392" spans="1:13" s="3" customFormat="1" x14ac:dyDescent="0.25">
      <c r="A392" s="148"/>
      <c r="B392" s="95" t="s">
        <v>219</v>
      </c>
      <c r="C392" s="167" t="s">
        <v>357</v>
      </c>
      <c r="D392" s="118" t="s">
        <v>171</v>
      </c>
      <c r="E392" s="133"/>
      <c r="F392" s="167"/>
      <c r="G392" s="118"/>
      <c r="H392" s="133"/>
      <c r="I392" s="103">
        <v>0</v>
      </c>
      <c r="J392" s="86">
        <v>0</v>
      </c>
      <c r="K392" s="73">
        <f>SUM(K393)</f>
        <v>0</v>
      </c>
      <c r="L392" s="110"/>
      <c r="M392" s="110"/>
    </row>
    <row r="393" spans="1:13" x14ac:dyDescent="0.25">
      <c r="A393" s="228"/>
      <c r="B393" s="58"/>
      <c r="C393" s="168">
        <v>17053871</v>
      </c>
      <c r="D393" s="123" t="s">
        <v>519</v>
      </c>
      <c r="E393" s="128" t="s">
        <v>395</v>
      </c>
      <c r="F393" s="176"/>
      <c r="G393" s="45" t="s">
        <v>98</v>
      </c>
      <c r="H393" s="128"/>
      <c r="I393" s="77"/>
      <c r="J393" s="82"/>
      <c r="K393" s="69"/>
      <c r="L393" s="25"/>
      <c r="M393" s="25"/>
    </row>
    <row r="394" spans="1:13" x14ac:dyDescent="0.25">
      <c r="A394" s="228"/>
      <c r="B394" s="58"/>
      <c r="C394" s="168"/>
      <c r="D394" s="123" t="s">
        <v>601</v>
      </c>
      <c r="E394" s="128" t="s">
        <v>489</v>
      </c>
      <c r="F394" s="176"/>
      <c r="G394" s="123" t="s">
        <v>601</v>
      </c>
      <c r="H394" s="128"/>
      <c r="I394" s="77"/>
      <c r="J394" s="82"/>
      <c r="K394" s="69"/>
      <c r="L394" s="25"/>
      <c r="M394" s="25"/>
    </row>
    <row r="395" spans="1:13" s="3" customFormat="1" x14ac:dyDescent="0.25">
      <c r="A395" s="148"/>
      <c r="B395" s="95"/>
      <c r="C395" s="167" t="s">
        <v>358</v>
      </c>
      <c r="D395" s="118" t="s">
        <v>172</v>
      </c>
      <c r="E395" s="133"/>
      <c r="F395" s="167"/>
      <c r="G395" s="118"/>
      <c r="H395" s="133"/>
      <c r="I395" s="103">
        <v>5</v>
      </c>
      <c r="J395" s="86">
        <v>5</v>
      </c>
      <c r="K395" s="73">
        <f>SUM(K396)</f>
        <v>0</v>
      </c>
      <c r="L395" s="110"/>
      <c r="M395" s="110">
        <v>8</v>
      </c>
    </row>
    <row r="396" spans="1:13" x14ac:dyDescent="0.25">
      <c r="A396" s="228"/>
      <c r="B396" s="58"/>
      <c r="C396" s="168">
        <v>17053871</v>
      </c>
      <c r="D396" s="123" t="s">
        <v>519</v>
      </c>
      <c r="E396" s="128" t="s">
        <v>395</v>
      </c>
      <c r="F396" s="225"/>
      <c r="G396" s="45" t="s">
        <v>98</v>
      </c>
      <c r="H396" s="128"/>
      <c r="I396" s="77"/>
      <c r="J396" s="82"/>
      <c r="K396" s="69"/>
      <c r="L396" s="25"/>
      <c r="M396" s="25"/>
    </row>
    <row r="397" spans="1:13" x14ac:dyDescent="0.25">
      <c r="A397" s="228"/>
      <c r="B397" s="58"/>
      <c r="C397" s="166" t="s">
        <v>537</v>
      </c>
      <c r="D397" s="119" t="s">
        <v>538</v>
      </c>
      <c r="E397" s="286"/>
      <c r="F397" s="297"/>
      <c r="G397" s="290"/>
      <c r="H397" s="286"/>
      <c r="I397" s="281"/>
      <c r="J397" s="282"/>
      <c r="K397" s="283"/>
      <c r="L397" s="284"/>
      <c r="M397" s="284"/>
    </row>
    <row r="398" spans="1:13" x14ac:dyDescent="0.25">
      <c r="A398" s="228"/>
      <c r="B398" s="304"/>
      <c r="C398" s="298"/>
      <c r="D398" s="299"/>
      <c r="E398" s="300"/>
      <c r="F398" s="301"/>
      <c r="G398" s="265"/>
      <c r="H398" s="302"/>
      <c r="I398" s="303"/>
      <c r="J398" s="82"/>
      <c r="K398" s="82"/>
      <c r="L398" s="82"/>
      <c r="M398" s="82"/>
    </row>
    <row r="399" spans="1:13" s="3" customFormat="1" x14ac:dyDescent="0.25">
      <c r="A399" s="148"/>
      <c r="B399" s="95"/>
      <c r="C399" s="167" t="s">
        <v>359</v>
      </c>
      <c r="D399" s="118" t="s">
        <v>173</v>
      </c>
      <c r="E399" s="133"/>
      <c r="F399" s="167"/>
      <c r="G399" s="118"/>
      <c r="H399" s="133"/>
      <c r="I399" s="103">
        <v>4</v>
      </c>
      <c r="J399" s="86">
        <v>4</v>
      </c>
      <c r="K399" s="73">
        <f>SUM(K400)</f>
        <v>0</v>
      </c>
      <c r="L399" s="110"/>
      <c r="M399" s="110">
        <v>8</v>
      </c>
    </row>
    <row r="400" spans="1:13" x14ac:dyDescent="0.25">
      <c r="A400" s="228"/>
      <c r="B400" s="58"/>
      <c r="C400" s="230">
        <v>17054281</v>
      </c>
      <c r="D400" s="54" t="s">
        <v>498</v>
      </c>
      <c r="E400" s="128" t="s">
        <v>395</v>
      </c>
      <c r="F400" s="176"/>
      <c r="G400" s="54" t="s">
        <v>498</v>
      </c>
      <c r="H400" s="128"/>
      <c r="I400" s="77"/>
      <c r="J400" s="82"/>
      <c r="K400" s="69"/>
      <c r="L400" s="25"/>
      <c r="M400" s="25"/>
    </row>
    <row r="401" spans="1:13" x14ac:dyDescent="0.25">
      <c r="A401" s="228"/>
      <c r="B401" s="58"/>
      <c r="C401" s="168">
        <v>893471</v>
      </c>
      <c r="D401" s="123" t="s">
        <v>499</v>
      </c>
      <c r="E401" s="128" t="s">
        <v>395</v>
      </c>
      <c r="F401" s="176"/>
      <c r="G401" s="123" t="s">
        <v>499</v>
      </c>
      <c r="H401" s="128"/>
      <c r="I401" s="77"/>
      <c r="J401" s="82"/>
      <c r="K401" s="69"/>
      <c r="L401" s="25"/>
      <c r="M401" s="25"/>
    </row>
    <row r="402" spans="1:13" s="3" customFormat="1" x14ac:dyDescent="0.25">
      <c r="A402" s="148"/>
      <c r="B402" s="95"/>
      <c r="C402" s="167" t="s">
        <v>360</v>
      </c>
      <c r="D402" s="118" t="s">
        <v>174</v>
      </c>
      <c r="E402" s="133"/>
      <c r="F402" s="167"/>
      <c r="G402" s="118"/>
      <c r="H402" s="133"/>
      <c r="I402" s="103">
        <v>271</v>
      </c>
      <c r="J402" s="86">
        <v>271</v>
      </c>
      <c r="K402" s="73">
        <f>SUM(K403:K403)</f>
        <v>53</v>
      </c>
      <c r="L402" s="110"/>
      <c r="M402" s="110">
        <v>164</v>
      </c>
    </row>
    <row r="403" spans="1:13" x14ac:dyDescent="0.25">
      <c r="A403" s="228"/>
      <c r="B403" s="58"/>
      <c r="C403" s="205">
        <v>893463</v>
      </c>
      <c r="D403" s="195" t="s">
        <v>517</v>
      </c>
      <c r="E403" s="128" t="s">
        <v>395</v>
      </c>
      <c r="F403" s="225"/>
      <c r="G403" s="45" t="s">
        <v>97</v>
      </c>
      <c r="H403" s="128"/>
      <c r="I403" s="77"/>
      <c r="J403" s="82"/>
      <c r="K403" s="69">
        <v>53</v>
      </c>
      <c r="L403" s="25"/>
      <c r="M403" s="25"/>
    </row>
    <row r="404" spans="1:13" s="3" customFormat="1" x14ac:dyDescent="0.25">
      <c r="A404" s="148"/>
      <c r="B404" s="95"/>
      <c r="C404" s="167" t="s">
        <v>361</v>
      </c>
      <c r="D404" s="118" t="s">
        <v>175</v>
      </c>
      <c r="E404" s="133"/>
      <c r="F404" s="167"/>
      <c r="G404" s="118"/>
      <c r="H404" s="133"/>
      <c r="I404" s="103">
        <v>4</v>
      </c>
      <c r="J404" s="86">
        <v>30</v>
      </c>
      <c r="K404" s="73">
        <f>SUM(K405:K408)</f>
        <v>2</v>
      </c>
      <c r="L404" s="110"/>
      <c r="M404" s="110">
        <v>20</v>
      </c>
    </row>
    <row r="405" spans="1:13" x14ac:dyDescent="0.25">
      <c r="A405" s="228"/>
      <c r="B405" s="58"/>
      <c r="C405" s="230">
        <v>17054281</v>
      </c>
      <c r="D405" s="54" t="s">
        <v>498</v>
      </c>
      <c r="E405" s="128" t="s">
        <v>395</v>
      </c>
      <c r="F405" s="176"/>
      <c r="G405" s="54" t="s">
        <v>498</v>
      </c>
      <c r="H405" s="128"/>
      <c r="I405" s="77"/>
      <c r="J405" s="82"/>
      <c r="K405" s="69"/>
      <c r="L405" s="25"/>
      <c r="M405" s="25"/>
    </row>
    <row r="406" spans="1:13" x14ac:dyDescent="0.25">
      <c r="A406" s="228"/>
      <c r="B406" s="58"/>
      <c r="C406" s="168">
        <v>893471</v>
      </c>
      <c r="D406" s="123" t="s">
        <v>499</v>
      </c>
      <c r="E406" s="128" t="s">
        <v>395</v>
      </c>
      <c r="F406" s="176"/>
      <c r="G406" s="123" t="s">
        <v>499</v>
      </c>
      <c r="H406" s="128"/>
      <c r="I406" s="77"/>
      <c r="J406" s="82"/>
      <c r="K406" s="69">
        <v>2</v>
      </c>
      <c r="L406" s="25"/>
      <c r="M406" s="25"/>
    </row>
    <row r="407" spans="1:13" x14ac:dyDescent="0.25">
      <c r="A407" s="228"/>
      <c r="B407" s="58"/>
      <c r="C407" s="168">
        <v>31780466</v>
      </c>
      <c r="D407" s="123" t="s">
        <v>514</v>
      </c>
      <c r="E407" s="128" t="s">
        <v>395</v>
      </c>
      <c r="F407" s="176"/>
      <c r="G407" s="123" t="s">
        <v>514</v>
      </c>
      <c r="H407" s="128"/>
      <c r="I407" s="77"/>
      <c r="J407" s="82"/>
      <c r="K407" s="69"/>
      <c r="L407" s="25"/>
      <c r="M407" s="25"/>
    </row>
    <row r="408" spans="1:13" x14ac:dyDescent="0.25">
      <c r="A408" s="228"/>
      <c r="B408" s="58"/>
      <c r="C408" s="168">
        <v>351822</v>
      </c>
      <c r="D408" s="123" t="s">
        <v>91</v>
      </c>
      <c r="E408" s="128" t="s">
        <v>395</v>
      </c>
      <c r="F408" s="176"/>
      <c r="G408" s="123" t="s">
        <v>91</v>
      </c>
      <c r="H408" s="128"/>
      <c r="I408" s="77"/>
      <c r="J408" s="82"/>
      <c r="K408" s="69"/>
      <c r="L408" s="25"/>
      <c r="M408" s="25"/>
    </row>
    <row r="409" spans="1:13" x14ac:dyDescent="0.25">
      <c r="A409" s="228"/>
      <c r="B409" s="58"/>
      <c r="C409" s="168"/>
      <c r="D409" s="328" t="s">
        <v>583</v>
      </c>
      <c r="E409" s="128" t="s">
        <v>489</v>
      </c>
      <c r="F409" s="176"/>
      <c r="G409" s="328" t="s">
        <v>583</v>
      </c>
      <c r="H409" s="128"/>
      <c r="I409" s="77"/>
      <c r="J409" s="82"/>
      <c r="K409" s="69"/>
      <c r="L409" s="25"/>
      <c r="M409" s="25"/>
    </row>
    <row r="410" spans="1:13" x14ac:dyDescent="0.25">
      <c r="A410" s="228"/>
      <c r="B410" s="58"/>
      <c r="C410" s="168"/>
      <c r="D410" s="123" t="s">
        <v>584</v>
      </c>
      <c r="E410" s="128" t="s">
        <v>489</v>
      </c>
      <c r="F410" s="176"/>
      <c r="G410" s="123" t="s">
        <v>584</v>
      </c>
      <c r="H410" s="128"/>
      <c r="I410" s="77"/>
      <c r="J410" s="82"/>
      <c r="K410" s="69"/>
      <c r="L410" s="25"/>
      <c r="M410" s="25"/>
    </row>
    <row r="411" spans="1:13" s="3" customFormat="1" x14ac:dyDescent="0.25">
      <c r="A411" s="148"/>
      <c r="B411" s="95"/>
      <c r="C411" s="167" t="s">
        <v>362</v>
      </c>
      <c r="D411" s="118" t="s">
        <v>175</v>
      </c>
      <c r="E411" s="133"/>
      <c r="F411" s="167"/>
      <c r="G411" s="118"/>
      <c r="H411" s="133"/>
      <c r="I411" s="103">
        <v>92</v>
      </c>
      <c r="J411" s="86">
        <v>60</v>
      </c>
      <c r="K411" s="73">
        <f>SUM(K412:K414)</f>
        <v>0</v>
      </c>
      <c r="L411" s="110"/>
      <c r="M411" s="110">
        <v>40</v>
      </c>
    </row>
    <row r="412" spans="1:13" x14ac:dyDescent="0.25">
      <c r="A412" s="228"/>
      <c r="B412" s="58"/>
      <c r="C412" s="230">
        <v>17054281</v>
      </c>
      <c r="D412" s="54" t="s">
        <v>498</v>
      </c>
      <c r="E412" s="128" t="s">
        <v>395</v>
      </c>
      <c r="F412" s="176"/>
      <c r="G412" s="54" t="s">
        <v>498</v>
      </c>
      <c r="H412" s="128"/>
      <c r="I412" s="77"/>
      <c r="J412" s="82"/>
      <c r="K412" s="69"/>
      <c r="L412" s="25"/>
      <c r="M412" s="25"/>
    </row>
    <row r="413" spans="1:13" x14ac:dyDescent="0.25">
      <c r="A413" s="228"/>
      <c r="B413" s="58"/>
      <c r="C413" s="168">
        <v>893471</v>
      </c>
      <c r="D413" s="123" t="s">
        <v>499</v>
      </c>
      <c r="E413" s="128" t="s">
        <v>395</v>
      </c>
      <c r="F413" s="176"/>
      <c r="G413" s="123" t="s">
        <v>499</v>
      </c>
      <c r="H413" s="128"/>
      <c r="I413" s="77"/>
      <c r="J413" s="82"/>
      <c r="K413" s="69"/>
      <c r="L413" s="25"/>
      <c r="M413" s="25"/>
    </row>
    <row r="414" spans="1:13" x14ac:dyDescent="0.25">
      <c r="A414" s="228"/>
      <c r="B414" s="58"/>
      <c r="C414" s="168">
        <v>31780466</v>
      </c>
      <c r="D414" s="123" t="s">
        <v>514</v>
      </c>
      <c r="E414" s="128" t="s">
        <v>395</v>
      </c>
      <c r="F414" s="176"/>
      <c r="G414" s="123" t="s">
        <v>514</v>
      </c>
      <c r="H414" s="128"/>
      <c r="I414" s="77"/>
      <c r="J414" s="82"/>
      <c r="K414" s="69"/>
      <c r="L414" s="25"/>
      <c r="M414" s="25"/>
    </row>
    <row r="415" spans="1:13" x14ac:dyDescent="0.25">
      <c r="A415" s="228"/>
      <c r="B415" s="58"/>
      <c r="C415" s="168"/>
      <c r="D415" s="123" t="s">
        <v>584</v>
      </c>
      <c r="E415" s="128" t="s">
        <v>489</v>
      </c>
      <c r="F415" s="176"/>
      <c r="G415" s="123" t="s">
        <v>584</v>
      </c>
      <c r="H415" s="128"/>
      <c r="I415" s="77"/>
      <c r="J415" s="82"/>
      <c r="K415" s="69"/>
      <c r="L415" s="25"/>
      <c r="M415" s="25"/>
    </row>
    <row r="416" spans="1:13" x14ac:dyDescent="0.25">
      <c r="A416" s="228"/>
      <c r="B416" s="58"/>
      <c r="C416" s="167" t="s">
        <v>363</v>
      </c>
      <c r="D416" s="118" t="s">
        <v>176</v>
      </c>
      <c r="E416" s="133"/>
      <c r="F416" s="167"/>
      <c r="G416" s="118"/>
      <c r="H416" s="133"/>
      <c r="I416" s="103">
        <v>75</v>
      </c>
      <c r="J416" s="86">
        <v>75</v>
      </c>
      <c r="K416" s="73">
        <f>SUM(K417:K420)</f>
        <v>2</v>
      </c>
      <c r="L416" s="110"/>
      <c r="M416" s="110">
        <v>50</v>
      </c>
    </row>
    <row r="417" spans="1:13" x14ac:dyDescent="0.25">
      <c r="A417" s="228"/>
      <c r="B417" s="58"/>
      <c r="C417" s="230">
        <v>17054281</v>
      </c>
      <c r="D417" s="54" t="s">
        <v>498</v>
      </c>
      <c r="E417" s="128" t="s">
        <v>395</v>
      </c>
      <c r="F417" s="176"/>
      <c r="G417" s="54" t="s">
        <v>498</v>
      </c>
      <c r="H417" s="128"/>
      <c r="I417" s="77"/>
      <c r="J417" s="82"/>
      <c r="K417" s="69"/>
      <c r="L417" s="25"/>
      <c r="M417" s="25"/>
    </row>
    <row r="418" spans="1:13" x14ac:dyDescent="0.25">
      <c r="A418" s="228"/>
      <c r="B418" s="58"/>
      <c r="C418" s="168">
        <v>893471</v>
      </c>
      <c r="D418" s="123" t="s">
        <v>499</v>
      </c>
      <c r="E418" s="128" t="s">
        <v>395</v>
      </c>
      <c r="F418" s="176"/>
      <c r="G418" s="123" t="s">
        <v>499</v>
      </c>
      <c r="H418" s="128"/>
      <c r="I418" s="77"/>
      <c r="J418" s="82"/>
      <c r="K418" s="69">
        <v>2</v>
      </c>
      <c r="L418" s="25"/>
      <c r="M418" s="25"/>
    </row>
    <row r="419" spans="1:13" x14ac:dyDescent="0.25">
      <c r="A419" s="228"/>
      <c r="B419" s="58"/>
      <c r="C419" s="168">
        <v>31780466</v>
      </c>
      <c r="D419" s="123" t="s">
        <v>514</v>
      </c>
      <c r="E419" s="128" t="s">
        <v>395</v>
      </c>
      <c r="F419" s="176"/>
      <c r="G419" s="123" t="s">
        <v>514</v>
      </c>
      <c r="H419" s="128"/>
      <c r="I419" s="77"/>
      <c r="J419" s="82"/>
      <c r="K419" s="69"/>
      <c r="L419" s="25"/>
      <c r="M419" s="25"/>
    </row>
    <row r="420" spans="1:13" x14ac:dyDescent="0.25">
      <c r="A420" s="228"/>
      <c r="B420" s="58"/>
      <c r="C420" s="168">
        <v>351822</v>
      </c>
      <c r="D420" s="123" t="s">
        <v>91</v>
      </c>
      <c r="E420" s="128" t="s">
        <v>395</v>
      </c>
      <c r="F420" s="176"/>
      <c r="G420" s="123" t="s">
        <v>91</v>
      </c>
      <c r="H420" s="128"/>
      <c r="I420" s="77"/>
      <c r="J420" s="82"/>
      <c r="K420" s="69"/>
      <c r="L420" s="25"/>
      <c r="M420" s="25"/>
    </row>
    <row r="421" spans="1:13" x14ac:dyDescent="0.25">
      <c r="A421" s="228"/>
      <c r="B421" s="58"/>
      <c r="C421" s="168"/>
      <c r="D421" s="328" t="s">
        <v>583</v>
      </c>
      <c r="E421" s="128" t="s">
        <v>489</v>
      </c>
      <c r="F421" s="176"/>
      <c r="G421" s="328" t="s">
        <v>583</v>
      </c>
      <c r="H421" s="128"/>
      <c r="I421" s="77"/>
      <c r="J421" s="82"/>
      <c r="K421" s="69"/>
      <c r="L421" s="25"/>
      <c r="M421" s="25"/>
    </row>
    <row r="422" spans="1:13" x14ac:dyDescent="0.25">
      <c r="A422" s="228"/>
      <c r="B422" s="58"/>
      <c r="C422" s="168"/>
      <c r="D422" s="123" t="s">
        <v>584</v>
      </c>
      <c r="E422" s="128" t="s">
        <v>489</v>
      </c>
      <c r="F422" s="176"/>
      <c r="G422" s="123" t="s">
        <v>584</v>
      </c>
      <c r="H422" s="128"/>
      <c r="I422" s="77"/>
      <c r="J422" s="82"/>
      <c r="K422" s="69"/>
      <c r="L422" s="25"/>
      <c r="M422" s="25"/>
    </row>
    <row r="423" spans="1:13" x14ac:dyDescent="0.25">
      <c r="A423" s="228"/>
      <c r="B423" s="58"/>
      <c r="C423" s="167" t="s">
        <v>364</v>
      </c>
      <c r="D423" s="118" t="s">
        <v>176</v>
      </c>
      <c r="E423" s="133"/>
      <c r="F423" s="167"/>
      <c r="G423" s="118"/>
      <c r="H423" s="133"/>
      <c r="I423" s="103">
        <v>232</v>
      </c>
      <c r="J423" s="86">
        <v>232</v>
      </c>
      <c r="K423" s="73">
        <f>SUM(K424:K426)</f>
        <v>2</v>
      </c>
      <c r="L423" s="110"/>
      <c r="M423" s="110">
        <v>160</v>
      </c>
    </row>
    <row r="424" spans="1:13" x14ac:dyDescent="0.25">
      <c r="A424" s="228"/>
      <c r="B424" s="58"/>
      <c r="C424" s="230">
        <v>17054281</v>
      </c>
      <c r="D424" s="54" t="s">
        <v>498</v>
      </c>
      <c r="E424" s="128" t="s">
        <v>395</v>
      </c>
      <c r="F424" s="176"/>
      <c r="G424" s="54" t="s">
        <v>498</v>
      </c>
      <c r="H424" s="128"/>
      <c r="I424" s="77"/>
      <c r="J424" s="82"/>
      <c r="K424" s="69"/>
      <c r="L424" s="25"/>
      <c r="M424" s="25"/>
    </row>
    <row r="425" spans="1:13" x14ac:dyDescent="0.25">
      <c r="A425" s="228"/>
      <c r="B425" s="58"/>
      <c r="C425" s="168">
        <v>893471</v>
      </c>
      <c r="D425" s="123" t="s">
        <v>499</v>
      </c>
      <c r="E425" s="128" t="s">
        <v>395</v>
      </c>
      <c r="F425" s="176"/>
      <c r="G425" s="123" t="s">
        <v>499</v>
      </c>
      <c r="H425" s="128"/>
      <c r="I425" s="77"/>
      <c r="J425" s="82"/>
      <c r="K425" s="69">
        <v>2</v>
      </c>
      <c r="L425" s="25"/>
      <c r="M425" s="25"/>
    </row>
    <row r="426" spans="1:13" x14ac:dyDescent="0.25">
      <c r="A426" s="228"/>
      <c r="B426" s="58"/>
      <c r="C426" s="168">
        <v>31780466</v>
      </c>
      <c r="D426" s="123" t="s">
        <v>514</v>
      </c>
      <c r="E426" s="128" t="s">
        <v>395</v>
      </c>
      <c r="F426" s="176"/>
      <c r="G426" s="123" t="s">
        <v>514</v>
      </c>
      <c r="H426" s="128"/>
      <c r="I426" s="77"/>
      <c r="J426" s="82"/>
      <c r="K426" s="69"/>
      <c r="L426" s="25"/>
      <c r="M426" s="25"/>
    </row>
    <row r="427" spans="1:13" x14ac:dyDescent="0.25">
      <c r="A427" s="228"/>
      <c r="B427" s="58"/>
      <c r="C427" s="168"/>
      <c r="D427" s="123" t="s">
        <v>584</v>
      </c>
      <c r="E427" s="128" t="s">
        <v>489</v>
      </c>
      <c r="F427" s="176"/>
      <c r="G427" s="123" t="s">
        <v>584</v>
      </c>
      <c r="H427" s="128"/>
      <c r="I427" s="77"/>
      <c r="J427" s="82"/>
      <c r="K427" s="69"/>
      <c r="L427" s="25"/>
      <c r="M427" s="25"/>
    </row>
    <row r="428" spans="1:13" x14ac:dyDescent="0.25">
      <c r="A428" s="228"/>
      <c r="B428" s="58"/>
      <c r="C428" s="167" t="s">
        <v>365</v>
      </c>
      <c r="D428" s="118" t="s">
        <v>177</v>
      </c>
      <c r="E428" s="133"/>
      <c r="F428" s="167"/>
      <c r="G428" s="118"/>
      <c r="H428" s="133"/>
      <c r="I428" s="103">
        <v>2</v>
      </c>
      <c r="J428" s="86">
        <v>2</v>
      </c>
      <c r="K428" s="73">
        <f>SUM(K429:K429)</f>
        <v>0</v>
      </c>
      <c r="L428" s="110"/>
      <c r="M428" s="110"/>
    </row>
    <row r="429" spans="1:13" x14ac:dyDescent="0.25">
      <c r="A429" s="228"/>
      <c r="B429" s="58"/>
      <c r="C429" s="168">
        <v>17053871</v>
      </c>
      <c r="D429" s="123" t="s">
        <v>519</v>
      </c>
      <c r="E429" s="128" t="s">
        <v>395</v>
      </c>
      <c r="F429" s="176"/>
      <c r="G429" s="123" t="s">
        <v>519</v>
      </c>
      <c r="H429" s="128"/>
      <c r="I429" s="77"/>
      <c r="J429" s="82"/>
      <c r="K429" s="69"/>
      <c r="L429" s="25"/>
      <c r="M429" s="25"/>
    </row>
    <row r="430" spans="1:13" x14ac:dyDescent="0.25">
      <c r="A430" s="228"/>
      <c r="B430" s="58"/>
      <c r="C430" s="168"/>
      <c r="D430" s="123" t="s">
        <v>601</v>
      </c>
      <c r="E430" s="128" t="s">
        <v>489</v>
      </c>
      <c r="F430" s="176"/>
      <c r="G430" s="123" t="s">
        <v>601</v>
      </c>
      <c r="H430" s="128"/>
      <c r="I430" s="77"/>
      <c r="J430" s="82"/>
      <c r="K430" s="69"/>
      <c r="L430" s="25"/>
      <c r="M430" s="25"/>
    </row>
    <row r="431" spans="1:13" s="3" customFormat="1" x14ac:dyDescent="0.25">
      <c r="A431" s="148"/>
      <c r="B431" s="95"/>
      <c r="C431" s="167" t="s">
        <v>366</v>
      </c>
      <c r="D431" s="118" t="s">
        <v>180</v>
      </c>
      <c r="E431" s="133"/>
      <c r="F431" s="167"/>
      <c r="G431" s="118"/>
      <c r="H431" s="133"/>
      <c r="I431" s="103">
        <v>0</v>
      </c>
      <c r="J431" s="86">
        <v>0</v>
      </c>
      <c r="K431" s="73">
        <f>SUM(K432:K432)</f>
        <v>0</v>
      </c>
      <c r="L431" s="110"/>
      <c r="M431" s="110"/>
    </row>
    <row r="432" spans="1:13" x14ac:dyDescent="0.25">
      <c r="A432" s="228"/>
      <c r="B432" s="58"/>
      <c r="C432" s="168">
        <v>893471</v>
      </c>
      <c r="D432" s="49" t="s">
        <v>93</v>
      </c>
      <c r="E432" s="128" t="s">
        <v>395</v>
      </c>
      <c r="F432" s="176"/>
      <c r="G432" s="49" t="s">
        <v>93</v>
      </c>
      <c r="H432" s="128"/>
      <c r="I432" s="77"/>
      <c r="J432" s="82"/>
      <c r="K432" s="69"/>
      <c r="L432" s="25"/>
      <c r="M432" s="25"/>
    </row>
    <row r="433" spans="1:13" s="3" customFormat="1" x14ac:dyDescent="0.25">
      <c r="A433" s="148"/>
      <c r="B433" s="95"/>
      <c r="C433" s="167" t="s">
        <v>367</v>
      </c>
      <c r="D433" s="118" t="s">
        <v>181</v>
      </c>
      <c r="E433" s="133"/>
      <c r="F433" s="167"/>
      <c r="G433" s="118"/>
      <c r="H433" s="133"/>
      <c r="I433" s="103">
        <v>1</v>
      </c>
      <c r="J433" s="86">
        <v>1</v>
      </c>
      <c r="K433" s="73">
        <f>SUM(K434)</f>
        <v>0</v>
      </c>
      <c r="L433" s="110"/>
      <c r="M433" s="110"/>
    </row>
    <row r="434" spans="1:13" x14ac:dyDescent="0.25">
      <c r="A434" s="228"/>
      <c r="B434" s="58"/>
      <c r="C434" s="168">
        <v>17314895</v>
      </c>
      <c r="D434" s="123" t="s">
        <v>518</v>
      </c>
      <c r="E434" s="128" t="s">
        <v>395</v>
      </c>
      <c r="F434" s="176"/>
      <c r="G434" s="45" t="s">
        <v>168</v>
      </c>
      <c r="H434" s="128"/>
      <c r="I434" s="77"/>
      <c r="J434" s="82"/>
      <c r="K434" s="69"/>
      <c r="L434" s="25"/>
      <c r="M434" s="25"/>
    </row>
    <row r="435" spans="1:13" s="3" customFormat="1" x14ac:dyDescent="0.25">
      <c r="A435" s="148"/>
      <c r="B435" s="95"/>
      <c r="C435" s="167" t="s">
        <v>368</v>
      </c>
      <c r="D435" s="118" t="s">
        <v>182</v>
      </c>
      <c r="E435" s="133"/>
      <c r="F435" s="167"/>
      <c r="G435" s="118"/>
      <c r="H435" s="133"/>
      <c r="I435" s="103">
        <v>2</v>
      </c>
      <c r="J435" s="86">
        <v>4</v>
      </c>
      <c r="K435" s="73">
        <f>SUM(K436:K438)</f>
        <v>4</v>
      </c>
      <c r="L435" s="110"/>
      <c r="M435" s="110">
        <v>8</v>
      </c>
    </row>
    <row r="436" spans="1:13" x14ac:dyDescent="0.25">
      <c r="A436" s="228"/>
      <c r="B436" s="58"/>
      <c r="C436" s="168">
        <v>17314895</v>
      </c>
      <c r="D436" s="123" t="s">
        <v>518</v>
      </c>
      <c r="E436" s="128" t="s">
        <v>395</v>
      </c>
      <c r="F436" s="176"/>
      <c r="G436" s="45" t="s">
        <v>168</v>
      </c>
      <c r="H436" s="128"/>
      <c r="I436" s="77"/>
      <c r="J436" s="82"/>
      <c r="K436" s="69"/>
      <c r="L436" s="25"/>
      <c r="M436" s="25"/>
    </row>
    <row r="437" spans="1:13" x14ac:dyDescent="0.25">
      <c r="A437" s="228"/>
      <c r="B437" s="58"/>
      <c r="C437" s="168">
        <v>351822</v>
      </c>
      <c r="D437" s="123" t="s">
        <v>91</v>
      </c>
      <c r="E437" s="128" t="s">
        <v>395</v>
      </c>
      <c r="F437" s="176"/>
      <c r="G437" s="45" t="s">
        <v>91</v>
      </c>
      <c r="H437" s="128"/>
      <c r="I437" s="77"/>
      <c r="J437" s="82"/>
      <c r="K437" s="69"/>
      <c r="L437" s="25"/>
      <c r="M437" s="25"/>
    </row>
    <row r="438" spans="1:13" x14ac:dyDescent="0.25">
      <c r="A438" s="228"/>
      <c r="B438" s="58"/>
      <c r="C438" s="168">
        <v>17053871</v>
      </c>
      <c r="D438" s="123" t="s">
        <v>519</v>
      </c>
      <c r="E438" s="128" t="s">
        <v>395</v>
      </c>
      <c r="F438" s="225"/>
      <c r="G438" s="45" t="s">
        <v>98</v>
      </c>
      <c r="H438" s="128"/>
      <c r="I438" s="77"/>
      <c r="J438" s="82"/>
      <c r="K438" s="69">
        <v>4</v>
      </c>
      <c r="L438" s="25"/>
      <c r="M438" s="25"/>
    </row>
    <row r="439" spans="1:13" x14ac:dyDescent="0.25">
      <c r="A439" s="228"/>
      <c r="B439" s="58"/>
      <c r="C439" s="168"/>
      <c r="D439" s="328" t="s">
        <v>583</v>
      </c>
      <c r="E439" s="128" t="s">
        <v>489</v>
      </c>
      <c r="F439" s="225"/>
      <c r="G439" s="328" t="s">
        <v>583</v>
      </c>
      <c r="H439" s="128"/>
      <c r="I439" s="77"/>
      <c r="J439" s="82"/>
      <c r="K439" s="69"/>
      <c r="L439" s="25"/>
      <c r="M439" s="25"/>
    </row>
    <row r="440" spans="1:13" x14ac:dyDescent="0.25">
      <c r="A440" s="228"/>
      <c r="B440" s="58"/>
      <c r="C440" s="168"/>
      <c r="D440" s="123" t="s">
        <v>601</v>
      </c>
      <c r="E440" s="128" t="s">
        <v>489</v>
      </c>
      <c r="F440" s="225"/>
      <c r="G440" s="123" t="s">
        <v>601</v>
      </c>
      <c r="H440" s="128"/>
      <c r="I440" s="77"/>
      <c r="J440" s="82"/>
      <c r="K440" s="69"/>
      <c r="L440" s="25"/>
      <c r="M440" s="25"/>
    </row>
    <row r="441" spans="1:13" s="3" customFormat="1" x14ac:dyDescent="0.25">
      <c r="A441" s="148"/>
      <c r="B441" s="95"/>
      <c r="C441" s="167" t="s">
        <v>369</v>
      </c>
      <c r="D441" s="118" t="s">
        <v>183</v>
      </c>
      <c r="E441" s="133"/>
      <c r="F441" s="167"/>
      <c r="G441" s="118"/>
      <c r="H441" s="133"/>
      <c r="I441" s="103">
        <v>0</v>
      </c>
      <c r="J441" s="86">
        <v>30</v>
      </c>
      <c r="K441" s="73">
        <f>SUM(K442:K442)</f>
        <v>30</v>
      </c>
      <c r="L441" s="110"/>
      <c r="M441" s="110">
        <v>30</v>
      </c>
    </row>
    <row r="442" spans="1:13" x14ac:dyDescent="0.25">
      <c r="A442" s="228"/>
      <c r="B442" s="58"/>
      <c r="C442" s="205">
        <v>893463</v>
      </c>
      <c r="D442" s="195" t="s">
        <v>517</v>
      </c>
      <c r="E442" s="128" t="s">
        <v>395</v>
      </c>
      <c r="F442" s="176"/>
      <c r="G442" s="45" t="s">
        <v>97</v>
      </c>
      <c r="H442" s="128"/>
      <c r="I442" s="77"/>
      <c r="J442" s="82"/>
      <c r="K442" s="69">
        <v>30</v>
      </c>
      <c r="L442" s="25"/>
      <c r="M442" s="25"/>
    </row>
    <row r="443" spans="1:13" s="3" customFormat="1" x14ac:dyDescent="0.25">
      <c r="A443" s="148"/>
      <c r="B443" s="95"/>
      <c r="C443" s="167" t="s">
        <v>370</v>
      </c>
      <c r="D443" s="118" t="s">
        <v>184</v>
      </c>
      <c r="E443" s="133"/>
      <c r="F443" s="167"/>
      <c r="G443" s="118"/>
      <c r="H443" s="133"/>
      <c r="I443" s="103">
        <v>179</v>
      </c>
      <c r="J443" s="86">
        <v>60</v>
      </c>
      <c r="K443" s="73">
        <f>SUM(K444:K445)</f>
        <v>0</v>
      </c>
      <c r="L443" s="110"/>
      <c r="M443" s="110">
        <v>30</v>
      </c>
    </row>
    <row r="444" spans="1:13" x14ac:dyDescent="0.25">
      <c r="A444" s="228"/>
      <c r="B444" s="58"/>
      <c r="C444" s="235">
        <v>36064386</v>
      </c>
      <c r="D444" s="143" t="s">
        <v>58</v>
      </c>
      <c r="E444" s="128" t="s">
        <v>395</v>
      </c>
      <c r="F444" s="176"/>
      <c r="G444" s="143" t="s">
        <v>58</v>
      </c>
      <c r="H444" s="128"/>
      <c r="I444" s="77"/>
      <c r="J444" s="82"/>
      <c r="K444" s="69"/>
      <c r="L444" s="25"/>
      <c r="M444" s="25"/>
    </row>
    <row r="445" spans="1:13" x14ac:dyDescent="0.25">
      <c r="A445" s="228"/>
      <c r="B445" s="58"/>
      <c r="C445" s="92">
        <v>42128790</v>
      </c>
      <c r="D445" s="62" t="s">
        <v>491</v>
      </c>
      <c r="E445" s="128" t="s">
        <v>395</v>
      </c>
      <c r="F445" s="176"/>
      <c r="G445" s="62" t="s">
        <v>491</v>
      </c>
      <c r="H445" s="128"/>
      <c r="I445" s="77"/>
      <c r="J445" s="82"/>
      <c r="K445" s="69"/>
      <c r="L445" s="25"/>
      <c r="M445" s="25"/>
    </row>
    <row r="446" spans="1:13" s="3" customFormat="1" x14ac:dyDescent="0.25">
      <c r="A446" s="148"/>
      <c r="B446" s="95" t="s">
        <v>219</v>
      </c>
      <c r="C446" s="167" t="s">
        <v>259</v>
      </c>
      <c r="D446" s="118" t="s">
        <v>260</v>
      </c>
      <c r="E446" s="133"/>
      <c r="F446" s="167"/>
      <c r="G446" s="118"/>
      <c r="H446" s="133"/>
      <c r="I446" s="103">
        <v>0</v>
      </c>
      <c r="J446" s="86">
        <v>0</v>
      </c>
      <c r="K446" s="73">
        <f>SUM(K447)</f>
        <v>0</v>
      </c>
      <c r="L446" s="110"/>
      <c r="M446" s="110"/>
    </row>
    <row r="447" spans="1:13" x14ac:dyDescent="0.25">
      <c r="A447" s="228"/>
      <c r="B447" s="58"/>
      <c r="C447" s="205">
        <v>893463</v>
      </c>
      <c r="D447" s="195" t="s">
        <v>517</v>
      </c>
      <c r="E447" s="128" t="s">
        <v>395</v>
      </c>
      <c r="F447" s="176"/>
      <c r="G447" s="45" t="s">
        <v>97</v>
      </c>
      <c r="H447" s="128"/>
      <c r="I447" s="77"/>
      <c r="J447" s="82"/>
      <c r="K447" s="69"/>
      <c r="L447" s="25"/>
      <c r="M447" s="25"/>
    </row>
    <row r="448" spans="1:13" s="3" customFormat="1" x14ac:dyDescent="0.25">
      <c r="A448" s="148"/>
      <c r="B448" s="95"/>
      <c r="C448" s="167" t="s">
        <v>371</v>
      </c>
      <c r="D448" s="118" t="s">
        <v>185</v>
      </c>
      <c r="E448" s="133"/>
      <c r="F448" s="167"/>
      <c r="G448" s="118"/>
      <c r="H448" s="133"/>
      <c r="I448" s="103">
        <v>0</v>
      </c>
      <c r="J448" s="86">
        <v>0</v>
      </c>
      <c r="K448" s="73">
        <f>SUM(K449)</f>
        <v>0</v>
      </c>
      <c r="L448" s="110"/>
      <c r="M448" s="110"/>
    </row>
    <row r="449" spans="1:13" x14ac:dyDescent="0.25">
      <c r="A449" s="228"/>
      <c r="B449" s="58"/>
      <c r="C449" s="168">
        <v>893471</v>
      </c>
      <c r="D449" s="49" t="s">
        <v>93</v>
      </c>
      <c r="E449" s="128" t="s">
        <v>395</v>
      </c>
      <c r="F449" s="176"/>
      <c r="G449" s="49" t="s">
        <v>93</v>
      </c>
      <c r="H449" s="128"/>
      <c r="I449" s="77"/>
      <c r="J449" s="82"/>
      <c r="K449" s="69"/>
      <c r="L449" s="25"/>
      <c r="M449" s="25"/>
    </row>
    <row r="450" spans="1:13" s="3" customFormat="1" x14ac:dyDescent="0.25">
      <c r="A450" s="63">
        <v>68</v>
      </c>
      <c r="B450" s="57" t="s">
        <v>19</v>
      </c>
      <c r="C450" s="13"/>
      <c r="D450" s="7"/>
      <c r="E450" s="177"/>
      <c r="F450" s="163"/>
      <c r="G450" s="59"/>
      <c r="H450" s="177"/>
      <c r="I450" s="117">
        <v>0</v>
      </c>
      <c r="J450" s="83">
        <v>0</v>
      </c>
      <c r="K450" s="70"/>
      <c r="L450" s="23"/>
      <c r="M450" s="29">
        <v>0</v>
      </c>
    </row>
    <row r="451" spans="1:13" x14ac:dyDescent="0.25">
      <c r="A451" s="228"/>
      <c r="B451" s="58"/>
      <c r="C451" s="176"/>
      <c r="D451" s="45"/>
      <c r="E451" s="128"/>
      <c r="F451" s="176"/>
      <c r="G451" s="45"/>
      <c r="H451" s="128"/>
      <c r="I451" s="77"/>
      <c r="J451" s="82"/>
      <c r="K451" s="69"/>
      <c r="L451" s="25"/>
      <c r="M451" s="25"/>
    </row>
    <row r="452" spans="1:13" s="3" customFormat="1" x14ac:dyDescent="0.25">
      <c r="A452" s="63">
        <v>72</v>
      </c>
      <c r="B452" s="57" t="s">
        <v>20</v>
      </c>
      <c r="C452" s="13"/>
      <c r="D452" s="7"/>
      <c r="E452" s="177"/>
      <c r="F452" s="163"/>
      <c r="G452" s="59"/>
      <c r="H452" s="177"/>
      <c r="I452" s="117">
        <f>SUM(I453,I455,I457)</f>
        <v>15</v>
      </c>
      <c r="J452" s="219">
        <f t="shared" ref="J452:L452" si="7">SUM(J453,J455,J457)</f>
        <v>15</v>
      </c>
      <c r="K452" s="117">
        <f t="shared" si="7"/>
        <v>0</v>
      </c>
      <c r="L452" s="117">
        <f t="shared" si="7"/>
        <v>0</v>
      </c>
      <c r="M452" s="29">
        <f>SUM(M453:M459)</f>
        <v>10</v>
      </c>
    </row>
    <row r="453" spans="1:13" x14ac:dyDescent="0.25">
      <c r="A453" s="228"/>
      <c r="B453" s="58"/>
      <c r="C453" s="167" t="s">
        <v>372</v>
      </c>
      <c r="D453" s="118" t="s">
        <v>186</v>
      </c>
      <c r="E453" s="133"/>
      <c r="F453" s="167"/>
      <c r="G453" s="118"/>
      <c r="H453" s="133"/>
      <c r="I453" s="103">
        <v>8</v>
      </c>
      <c r="J453" s="86">
        <v>8</v>
      </c>
      <c r="K453" s="73"/>
      <c r="L453" s="110"/>
      <c r="M453" s="110"/>
    </row>
    <row r="454" spans="1:13" x14ac:dyDescent="0.25">
      <c r="A454" s="228"/>
      <c r="B454" s="58"/>
      <c r="C454" s="168">
        <v>30775400</v>
      </c>
      <c r="D454" s="123" t="s">
        <v>520</v>
      </c>
      <c r="E454" s="128" t="s">
        <v>395</v>
      </c>
      <c r="F454" s="176"/>
      <c r="G454" s="45" t="s">
        <v>187</v>
      </c>
      <c r="H454" s="128"/>
      <c r="I454" s="77"/>
      <c r="J454" s="82"/>
      <c r="K454" s="69"/>
      <c r="L454" s="25"/>
      <c r="M454" s="25"/>
    </row>
    <row r="455" spans="1:13" x14ac:dyDescent="0.25">
      <c r="A455" s="228"/>
      <c r="B455" s="58"/>
      <c r="C455" s="167" t="s">
        <v>373</v>
      </c>
      <c r="D455" s="118" t="s">
        <v>188</v>
      </c>
      <c r="E455" s="133"/>
      <c r="F455" s="167"/>
      <c r="G455" s="118"/>
      <c r="H455" s="133"/>
      <c r="I455" s="103">
        <v>7</v>
      </c>
      <c r="J455" s="86">
        <v>7</v>
      </c>
      <c r="K455" s="73"/>
      <c r="L455" s="110"/>
      <c r="M455" s="110">
        <v>10</v>
      </c>
    </row>
    <row r="456" spans="1:13" x14ac:dyDescent="0.25">
      <c r="A456" s="228"/>
      <c r="B456" s="58"/>
      <c r="C456" s="168">
        <v>30775400</v>
      </c>
      <c r="D456" s="123" t="s">
        <v>520</v>
      </c>
      <c r="E456" s="128" t="s">
        <v>395</v>
      </c>
      <c r="F456" s="176"/>
      <c r="G456" s="45" t="s">
        <v>187</v>
      </c>
      <c r="H456" s="128"/>
      <c r="I456" s="77"/>
      <c r="J456" s="82"/>
      <c r="K456" s="69"/>
      <c r="L456" s="25"/>
      <c r="M456" s="25"/>
    </row>
    <row r="457" spans="1:13" x14ac:dyDescent="0.25">
      <c r="A457" s="228"/>
      <c r="B457" s="58" t="s">
        <v>219</v>
      </c>
      <c r="C457" s="167" t="s">
        <v>236</v>
      </c>
      <c r="D457" s="118" t="s">
        <v>237</v>
      </c>
      <c r="E457" s="133"/>
      <c r="F457" s="167"/>
      <c r="G457" s="118"/>
      <c r="H457" s="133"/>
      <c r="I457" s="103">
        <v>0</v>
      </c>
      <c r="J457" s="86">
        <v>0</v>
      </c>
      <c r="K457" s="73"/>
      <c r="L457" s="110"/>
      <c r="M457" s="110"/>
    </row>
    <row r="458" spans="1:13" x14ac:dyDescent="0.25">
      <c r="A458" s="228"/>
      <c r="B458" s="58"/>
      <c r="C458" s="168">
        <v>30775400</v>
      </c>
      <c r="D458" s="123" t="s">
        <v>520</v>
      </c>
      <c r="E458" s="128" t="s">
        <v>395</v>
      </c>
      <c r="F458" s="176"/>
      <c r="G458" s="45" t="s">
        <v>187</v>
      </c>
      <c r="H458" s="128"/>
      <c r="I458" s="77"/>
      <c r="J458" s="82"/>
      <c r="K458" s="69"/>
      <c r="L458" s="25"/>
      <c r="M458" s="25"/>
    </row>
    <row r="459" spans="1:13" s="3" customFormat="1" x14ac:dyDescent="0.25">
      <c r="A459" s="63">
        <v>75</v>
      </c>
      <c r="B459" s="57" t="s">
        <v>26</v>
      </c>
      <c r="C459" s="13"/>
      <c r="D459" s="7"/>
      <c r="E459" s="177"/>
      <c r="F459" s="163"/>
      <c r="G459" s="59"/>
      <c r="H459" s="177"/>
      <c r="I459" s="117"/>
      <c r="J459" s="83"/>
      <c r="K459" s="70"/>
      <c r="L459" s="23"/>
      <c r="M459" s="29">
        <v>0</v>
      </c>
    </row>
    <row r="460" spans="1:13" s="147" customFormat="1" x14ac:dyDescent="0.25">
      <c r="A460" s="153"/>
      <c r="B460" s="46"/>
      <c r="C460" s="179"/>
      <c r="D460" s="1"/>
      <c r="E460" s="256"/>
      <c r="F460" s="92"/>
      <c r="G460" s="56"/>
      <c r="H460" s="256"/>
      <c r="I460" s="151"/>
      <c r="J460" s="87"/>
      <c r="K460" s="74"/>
      <c r="L460" s="232"/>
      <c r="M460" s="232"/>
    </row>
    <row r="461" spans="1:13" s="3" customFormat="1" x14ac:dyDescent="0.25">
      <c r="A461" s="63">
        <v>76</v>
      </c>
      <c r="B461" s="57" t="s">
        <v>21</v>
      </c>
      <c r="C461" s="13"/>
      <c r="D461" s="7"/>
      <c r="E461" s="177"/>
      <c r="F461" s="163"/>
      <c r="G461" s="59"/>
      <c r="H461" s="177"/>
      <c r="I461" s="117">
        <f>SUM(I462+I466+I471+I474+I478)</f>
        <v>112</v>
      </c>
      <c r="J461" s="219">
        <f t="shared" ref="J461:L461" si="8">SUM(J462,J466,J471,J474,J478)</f>
        <v>112</v>
      </c>
      <c r="K461" s="117">
        <f t="shared" si="8"/>
        <v>0</v>
      </c>
      <c r="L461" s="117">
        <f t="shared" si="8"/>
        <v>0</v>
      </c>
      <c r="M461" s="29">
        <f>SUM(M462:M479)</f>
        <v>77</v>
      </c>
    </row>
    <row r="462" spans="1:13" x14ac:dyDescent="0.25">
      <c r="A462" s="228"/>
      <c r="B462" s="58"/>
      <c r="C462" s="167" t="s">
        <v>374</v>
      </c>
      <c r="D462" s="118" t="s">
        <v>190</v>
      </c>
      <c r="E462" s="133"/>
      <c r="F462" s="167"/>
      <c r="G462" s="118"/>
      <c r="H462" s="133"/>
      <c r="I462" s="103">
        <v>53</v>
      </c>
      <c r="J462" s="86">
        <v>53</v>
      </c>
      <c r="K462" s="73"/>
      <c r="L462" s="110"/>
      <c r="M462" s="110">
        <v>30</v>
      </c>
    </row>
    <row r="463" spans="1:13" x14ac:dyDescent="0.25">
      <c r="A463" s="228"/>
      <c r="B463" s="58"/>
      <c r="C463" s="168">
        <v>30775361</v>
      </c>
      <c r="D463" s="123" t="s">
        <v>521</v>
      </c>
      <c r="E463" s="128" t="s">
        <v>395</v>
      </c>
      <c r="F463" s="176"/>
      <c r="G463" s="45" t="s">
        <v>189</v>
      </c>
      <c r="H463" s="128"/>
      <c r="I463" s="77"/>
      <c r="J463" s="82"/>
      <c r="K463" s="69"/>
      <c r="L463" s="25"/>
      <c r="M463" s="25"/>
    </row>
    <row r="464" spans="1:13" x14ac:dyDescent="0.25">
      <c r="A464" s="228"/>
      <c r="B464" s="58"/>
      <c r="C464" s="168">
        <v>162787</v>
      </c>
      <c r="D464" s="123" t="s">
        <v>522</v>
      </c>
      <c r="E464" s="128" t="s">
        <v>395</v>
      </c>
      <c r="F464" s="176"/>
      <c r="G464" s="45" t="s">
        <v>191</v>
      </c>
      <c r="H464" s="128"/>
      <c r="I464" s="77"/>
      <c r="J464" s="82"/>
      <c r="K464" s="69"/>
      <c r="L464" s="25"/>
      <c r="M464" s="25"/>
    </row>
    <row r="465" spans="1:13" x14ac:dyDescent="0.25">
      <c r="A465" s="228"/>
      <c r="B465" s="58"/>
      <c r="C465" s="168">
        <v>17050219</v>
      </c>
      <c r="D465" s="123" t="s">
        <v>515</v>
      </c>
      <c r="E465" s="178" t="s">
        <v>396</v>
      </c>
      <c r="F465" s="176"/>
      <c r="G465" s="123" t="s">
        <v>515</v>
      </c>
      <c r="H465" s="128"/>
      <c r="I465" s="77"/>
      <c r="J465" s="82"/>
      <c r="K465" s="69"/>
      <c r="L465" s="25"/>
      <c r="M465" s="25"/>
    </row>
    <row r="466" spans="1:13" x14ac:dyDescent="0.25">
      <c r="A466" s="228"/>
      <c r="B466" s="58"/>
      <c r="C466" s="167" t="s">
        <v>375</v>
      </c>
      <c r="D466" s="118" t="s">
        <v>192</v>
      </c>
      <c r="E466" s="133"/>
      <c r="F466" s="167"/>
      <c r="G466" s="118"/>
      <c r="H466" s="133"/>
      <c r="I466" s="103">
        <v>45</v>
      </c>
      <c r="J466" s="86">
        <v>45</v>
      </c>
      <c r="K466" s="73"/>
      <c r="L466" s="110"/>
      <c r="M466" s="110">
        <v>31</v>
      </c>
    </row>
    <row r="467" spans="1:13" x14ac:dyDescent="0.25">
      <c r="A467" s="228"/>
      <c r="B467" s="58"/>
      <c r="C467" s="168">
        <v>30775361</v>
      </c>
      <c r="D467" s="123" t="s">
        <v>521</v>
      </c>
      <c r="E467" s="128" t="s">
        <v>395</v>
      </c>
      <c r="F467" s="176"/>
      <c r="G467" s="123" t="s">
        <v>521</v>
      </c>
      <c r="H467" s="128"/>
      <c r="I467" s="77"/>
      <c r="J467" s="82"/>
      <c r="K467" s="69"/>
      <c r="L467" s="25"/>
      <c r="M467" s="25"/>
    </row>
    <row r="468" spans="1:13" x14ac:dyDescent="0.25">
      <c r="A468" s="228"/>
      <c r="B468" s="58"/>
      <c r="C468" s="168">
        <v>162787</v>
      </c>
      <c r="D468" s="123" t="s">
        <v>522</v>
      </c>
      <c r="E468" s="128" t="s">
        <v>395</v>
      </c>
      <c r="F468" s="176"/>
      <c r="G468" s="123" t="s">
        <v>522</v>
      </c>
      <c r="H468" s="128"/>
      <c r="I468" s="77"/>
      <c r="J468" s="82"/>
      <c r="K468" s="69"/>
      <c r="L468" s="25"/>
      <c r="M468" s="25"/>
    </row>
    <row r="469" spans="1:13" x14ac:dyDescent="0.25">
      <c r="A469" s="228"/>
      <c r="B469" s="58"/>
      <c r="C469" s="168">
        <v>17050219</v>
      </c>
      <c r="D469" s="123" t="s">
        <v>515</v>
      </c>
      <c r="E469" s="178" t="s">
        <v>396</v>
      </c>
      <c r="F469" s="176"/>
      <c r="G469" s="123" t="s">
        <v>515</v>
      </c>
      <c r="H469" s="128"/>
      <c r="I469" s="77"/>
      <c r="J469" s="82"/>
      <c r="K469" s="69"/>
      <c r="L469" s="25"/>
      <c r="M469" s="25"/>
    </row>
    <row r="470" spans="1:13" x14ac:dyDescent="0.25">
      <c r="A470" s="228"/>
      <c r="B470" s="58"/>
      <c r="C470" s="168"/>
      <c r="D470" s="123" t="s">
        <v>607</v>
      </c>
      <c r="E470" s="178" t="s">
        <v>489</v>
      </c>
      <c r="F470" s="176"/>
      <c r="G470" s="123" t="s">
        <v>607</v>
      </c>
      <c r="H470" s="128"/>
      <c r="I470" s="77"/>
      <c r="J470" s="82"/>
      <c r="K470" s="69"/>
      <c r="L470" s="25"/>
      <c r="M470" s="25"/>
    </row>
    <row r="471" spans="1:13" x14ac:dyDescent="0.25">
      <c r="A471" s="228"/>
      <c r="B471" s="58"/>
      <c r="C471" s="167" t="s">
        <v>376</v>
      </c>
      <c r="D471" s="118" t="s">
        <v>193</v>
      </c>
      <c r="E471" s="133"/>
      <c r="F471" s="167"/>
      <c r="G471" s="118"/>
      <c r="H471" s="133"/>
      <c r="I471" s="103">
        <v>5</v>
      </c>
      <c r="J471" s="86">
        <v>5</v>
      </c>
      <c r="K471" s="73"/>
      <c r="L471" s="110"/>
      <c r="M471" s="110">
        <v>8</v>
      </c>
    </row>
    <row r="472" spans="1:13" x14ac:dyDescent="0.25">
      <c r="A472" s="228"/>
      <c r="B472" s="58"/>
      <c r="C472" s="168"/>
      <c r="D472" s="45" t="s">
        <v>189</v>
      </c>
      <c r="E472" s="128" t="s">
        <v>395</v>
      </c>
      <c r="F472" s="176"/>
      <c r="G472" s="45" t="s">
        <v>189</v>
      </c>
      <c r="H472" s="128"/>
      <c r="I472" s="77"/>
      <c r="J472" s="82"/>
      <c r="K472" s="69"/>
      <c r="L472" s="25"/>
      <c r="M472" s="25"/>
    </row>
    <row r="473" spans="1:13" x14ac:dyDescent="0.25">
      <c r="A473" s="228"/>
      <c r="B473" s="58"/>
      <c r="C473" s="168"/>
      <c r="D473" s="123" t="s">
        <v>607</v>
      </c>
      <c r="E473" s="128" t="s">
        <v>489</v>
      </c>
      <c r="F473" s="176"/>
      <c r="G473" s="123" t="s">
        <v>607</v>
      </c>
      <c r="H473" s="128"/>
      <c r="I473" s="77"/>
      <c r="J473" s="82"/>
      <c r="K473" s="69"/>
      <c r="L473" s="25"/>
      <c r="M473" s="25"/>
    </row>
    <row r="474" spans="1:13" x14ac:dyDescent="0.25">
      <c r="A474" s="228"/>
      <c r="B474" s="58"/>
      <c r="C474" s="167" t="s">
        <v>377</v>
      </c>
      <c r="D474" s="118" t="s">
        <v>194</v>
      </c>
      <c r="E474" s="133"/>
      <c r="F474" s="167"/>
      <c r="G474" s="118"/>
      <c r="H474" s="133"/>
      <c r="I474" s="103">
        <v>9</v>
      </c>
      <c r="J474" s="86">
        <v>9</v>
      </c>
      <c r="K474" s="73"/>
      <c r="L474" s="110"/>
      <c r="M474" s="110">
        <v>8</v>
      </c>
    </row>
    <row r="475" spans="1:13" x14ac:dyDescent="0.25">
      <c r="A475" s="228"/>
      <c r="B475" s="58"/>
      <c r="C475" s="168">
        <v>30775361</v>
      </c>
      <c r="D475" s="123" t="s">
        <v>521</v>
      </c>
      <c r="E475" s="128" t="s">
        <v>395</v>
      </c>
      <c r="F475" s="176"/>
      <c r="G475" s="123" t="s">
        <v>521</v>
      </c>
      <c r="H475" s="128"/>
      <c r="I475" s="77"/>
      <c r="J475" s="82"/>
      <c r="K475" s="69"/>
      <c r="L475" s="25"/>
      <c r="M475" s="25"/>
    </row>
    <row r="476" spans="1:13" x14ac:dyDescent="0.25">
      <c r="A476" s="228"/>
      <c r="B476" s="58"/>
      <c r="C476" s="168">
        <v>162787</v>
      </c>
      <c r="D476" s="123" t="s">
        <v>522</v>
      </c>
      <c r="E476" s="128" t="s">
        <v>395</v>
      </c>
      <c r="F476" s="176"/>
      <c r="G476" s="123" t="s">
        <v>522</v>
      </c>
      <c r="H476" s="128"/>
      <c r="I476" s="77"/>
      <c r="J476" s="82"/>
      <c r="K476" s="69"/>
      <c r="L476" s="25"/>
      <c r="M476" s="25"/>
    </row>
    <row r="477" spans="1:13" x14ac:dyDescent="0.25">
      <c r="A477" s="228"/>
      <c r="B477" s="58"/>
      <c r="C477" s="168"/>
      <c r="D477" s="123" t="s">
        <v>607</v>
      </c>
      <c r="E477" s="128" t="s">
        <v>489</v>
      </c>
      <c r="F477" s="176"/>
      <c r="G477" s="123" t="s">
        <v>607</v>
      </c>
      <c r="H477" s="128"/>
      <c r="I477" s="77"/>
      <c r="J477" s="82"/>
      <c r="K477" s="69"/>
      <c r="L477" s="25"/>
      <c r="M477" s="25"/>
    </row>
    <row r="478" spans="1:13" x14ac:dyDescent="0.25">
      <c r="A478" s="228"/>
      <c r="B478" s="58" t="s">
        <v>216</v>
      </c>
      <c r="C478" s="167" t="s">
        <v>241</v>
      </c>
      <c r="D478" s="118" t="s">
        <v>242</v>
      </c>
      <c r="E478" s="133"/>
      <c r="F478" s="167"/>
      <c r="G478" s="118"/>
      <c r="H478" s="133"/>
      <c r="I478" s="103">
        <v>0</v>
      </c>
      <c r="J478" s="86">
        <v>0</v>
      </c>
      <c r="K478" s="73"/>
      <c r="L478" s="110"/>
      <c r="M478" s="110"/>
    </row>
    <row r="479" spans="1:13" x14ac:dyDescent="0.25">
      <c r="A479" s="228"/>
      <c r="B479" s="58"/>
      <c r="C479" s="168">
        <v>30775361</v>
      </c>
      <c r="D479" s="123" t="s">
        <v>521</v>
      </c>
      <c r="E479" s="128" t="s">
        <v>395</v>
      </c>
      <c r="F479" s="176"/>
      <c r="G479" s="45" t="s">
        <v>189</v>
      </c>
      <c r="H479" s="128"/>
      <c r="I479" s="77"/>
      <c r="J479" s="82"/>
      <c r="K479" s="69"/>
      <c r="L479" s="25"/>
      <c r="M479" s="25"/>
    </row>
    <row r="480" spans="1:13" s="3" customFormat="1" x14ac:dyDescent="0.25">
      <c r="A480" s="63">
        <v>79</v>
      </c>
      <c r="B480" s="57" t="s">
        <v>541</v>
      </c>
      <c r="C480" s="13"/>
      <c r="D480" s="13"/>
      <c r="E480" s="177"/>
      <c r="F480" s="163"/>
      <c r="G480" s="59"/>
      <c r="H480" s="177"/>
      <c r="I480" s="117"/>
      <c r="J480" s="83"/>
      <c r="K480" s="70"/>
      <c r="L480" s="23"/>
      <c r="M480" s="29">
        <f>SUM(M481:M528)</f>
        <v>1336</v>
      </c>
    </row>
    <row r="481" spans="1:13" s="3" customFormat="1" x14ac:dyDescent="0.25">
      <c r="A481" s="153"/>
      <c r="B481" s="46"/>
      <c r="C481" s="165" t="s">
        <v>542</v>
      </c>
      <c r="D481" s="313" t="s">
        <v>543</v>
      </c>
      <c r="E481" s="243"/>
      <c r="F481" s="15"/>
      <c r="G481" s="5"/>
      <c r="H481" s="243"/>
      <c r="I481" s="103"/>
      <c r="J481" s="86"/>
      <c r="K481" s="73"/>
      <c r="L481" s="110"/>
      <c r="M481" s="110">
        <v>1336</v>
      </c>
    </row>
    <row r="482" spans="1:13" s="3" customFormat="1" ht="15.75" x14ac:dyDescent="0.25">
      <c r="A482" s="153"/>
      <c r="B482" s="46"/>
      <c r="C482" s="314"/>
      <c r="D482" s="315" t="s">
        <v>544</v>
      </c>
      <c r="E482" s="316" t="s">
        <v>545</v>
      </c>
      <c r="F482" s="310"/>
      <c r="G482" s="311"/>
      <c r="H482" s="256"/>
      <c r="I482" s="182"/>
      <c r="J482" s="88"/>
      <c r="K482" s="75"/>
      <c r="L482" s="312"/>
      <c r="M482" s="312"/>
    </row>
    <row r="483" spans="1:13" s="3" customFormat="1" ht="15.75" x14ac:dyDescent="0.25">
      <c r="A483" s="153"/>
      <c r="B483" s="46"/>
      <c r="C483" s="314"/>
      <c r="D483" s="315" t="s">
        <v>563</v>
      </c>
      <c r="E483" s="316" t="s">
        <v>489</v>
      </c>
      <c r="F483" s="310"/>
      <c r="G483" s="311"/>
      <c r="H483" s="256"/>
      <c r="I483" s="182"/>
      <c r="J483" s="88"/>
      <c r="K483" s="75"/>
      <c r="L483" s="312"/>
      <c r="M483" s="312"/>
    </row>
    <row r="484" spans="1:13" s="3" customFormat="1" ht="15.75" x14ac:dyDescent="0.25">
      <c r="A484" s="153"/>
      <c r="B484" s="46"/>
      <c r="C484" s="314"/>
      <c r="D484" s="315" t="s">
        <v>546</v>
      </c>
      <c r="E484" s="316" t="s">
        <v>489</v>
      </c>
      <c r="F484" s="310"/>
      <c r="G484" s="311"/>
      <c r="H484" s="256"/>
      <c r="I484" s="182"/>
      <c r="J484" s="88"/>
      <c r="K484" s="75"/>
      <c r="L484" s="312"/>
      <c r="M484" s="312"/>
    </row>
    <row r="485" spans="1:13" s="3" customFormat="1" ht="15.75" x14ac:dyDescent="0.25">
      <c r="A485" s="153"/>
      <c r="B485" s="46"/>
      <c r="C485" s="314"/>
      <c r="D485" s="315" t="s">
        <v>547</v>
      </c>
      <c r="E485" s="316" t="s">
        <v>489</v>
      </c>
      <c r="F485" s="310"/>
      <c r="G485" s="311"/>
      <c r="H485" s="256"/>
      <c r="I485" s="182"/>
      <c r="J485" s="88"/>
      <c r="K485" s="75"/>
      <c r="L485" s="312"/>
      <c r="M485" s="312"/>
    </row>
    <row r="486" spans="1:13" s="3" customFormat="1" ht="15.75" x14ac:dyDescent="0.25">
      <c r="A486" s="153"/>
      <c r="B486" s="46"/>
      <c r="C486" s="314"/>
      <c r="D486" s="315" t="s">
        <v>548</v>
      </c>
      <c r="E486" s="316" t="s">
        <v>489</v>
      </c>
      <c r="F486" s="310"/>
      <c r="G486" s="311"/>
      <c r="H486" s="256"/>
      <c r="I486" s="182"/>
      <c r="J486" s="88"/>
      <c r="K486" s="75"/>
      <c r="L486" s="312"/>
      <c r="M486" s="312"/>
    </row>
    <row r="487" spans="1:13" s="3" customFormat="1" ht="15.75" x14ac:dyDescent="0.25">
      <c r="A487" s="153"/>
      <c r="B487" s="46"/>
      <c r="C487" s="314"/>
      <c r="D487" s="315" t="s">
        <v>549</v>
      </c>
      <c r="E487" s="316" t="s">
        <v>489</v>
      </c>
      <c r="F487" s="310"/>
      <c r="G487" s="311"/>
      <c r="H487" s="256"/>
      <c r="I487" s="182"/>
      <c r="J487" s="88"/>
      <c r="K487" s="75"/>
      <c r="L487" s="312"/>
      <c r="M487" s="312"/>
    </row>
    <row r="488" spans="1:13" s="3" customFormat="1" ht="15.75" x14ac:dyDescent="0.25">
      <c r="A488" s="153"/>
      <c r="B488" s="46"/>
      <c r="C488" s="314"/>
      <c r="D488" s="315" t="s">
        <v>550</v>
      </c>
      <c r="E488" s="316" t="s">
        <v>489</v>
      </c>
      <c r="F488" s="310"/>
      <c r="G488" s="311"/>
      <c r="H488" s="256"/>
      <c r="I488" s="182"/>
      <c r="J488" s="88"/>
      <c r="K488" s="75"/>
      <c r="L488" s="312"/>
      <c r="M488" s="312"/>
    </row>
    <row r="489" spans="1:13" s="3" customFormat="1" ht="15.75" x14ac:dyDescent="0.25">
      <c r="A489" s="153"/>
      <c r="B489" s="46"/>
      <c r="C489" s="314"/>
      <c r="D489" s="47" t="s">
        <v>551</v>
      </c>
      <c r="E489" s="47" t="s">
        <v>489</v>
      </c>
      <c r="F489" s="310"/>
      <c r="G489" s="311"/>
      <c r="H489" s="256"/>
      <c r="I489" s="182"/>
      <c r="J489" s="88"/>
      <c r="K489" s="75"/>
      <c r="L489" s="312"/>
      <c r="M489" s="312"/>
    </row>
    <row r="490" spans="1:13" s="3" customFormat="1" ht="15.75" x14ac:dyDescent="0.25">
      <c r="A490" s="153"/>
      <c r="B490" s="46"/>
      <c r="C490" s="314"/>
      <c r="D490" s="315" t="s">
        <v>552</v>
      </c>
      <c r="E490" s="316" t="s">
        <v>489</v>
      </c>
      <c r="F490" s="310"/>
      <c r="G490" s="311"/>
      <c r="H490" s="256"/>
      <c r="I490" s="182"/>
      <c r="J490" s="88"/>
      <c r="K490" s="75"/>
      <c r="L490" s="312"/>
      <c r="M490" s="312"/>
    </row>
    <row r="491" spans="1:13" s="3" customFormat="1" ht="15.75" x14ac:dyDescent="0.25">
      <c r="A491" s="153"/>
      <c r="B491" s="46"/>
      <c r="C491" s="314"/>
      <c r="D491" s="315" t="s">
        <v>553</v>
      </c>
      <c r="E491" s="316" t="s">
        <v>489</v>
      </c>
      <c r="F491" s="310"/>
      <c r="G491" s="311"/>
      <c r="H491" s="256"/>
      <c r="I491" s="182"/>
      <c r="J491" s="88"/>
      <c r="K491" s="75"/>
      <c r="L491" s="312"/>
      <c r="M491" s="312"/>
    </row>
    <row r="492" spans="1:13" s="3" customFormat="1" ht="15.75" x14ac:dyDescent="0.25">
      <c r="A492" s="153"/>
      <c r="B492" s="46"/>
      <c r="C492" s="314"/>
      <c r="D492" s="315" t="s">
        <v>554</v>
      </c>
      <c r="E492" s="316" t="s">
        <v>489</v>
      </c>
      <c r="F492" s="310"/>
      <c r="G492" s="311"/>
      <c r="H492" s="256"/>
      <c r="I492" s="182"/>
      <c r="J492" s="88"/>
      <c r="K492" s="75"/>
      <c r="L492" s="312"/>
      <c r="M492" s="312"/>
    </row>
    <row r="493" spans="1:13" s="3" customFormat="1" ht="15.75" x14ac:dyDescent="0.25">
      <c r="A493" s="153"/>
      <c r="B493" s="46"/>
      <c r="C493" s="314"/>
      <c r="D493" s="315" t="s">
        <v>555</v>
      </c>
      <c r="E493" s="316" t="s">
        <v>489</v>
      </c>
      <c r="F493" s="310"/>
      <c r="G493" s="311"/>
      <c r="H493" s="256"/>
      <c r="I493" s="182"/>
      <c r="J493" s="88"/>
      <c r="K493" s="75"/>
      <c r="L493" s="312"/>
      <c r="M493" s="312"/>
    </row>
    <row r="494" spans="1:13" s="3" customFormat="1" ht="15.75" x14ac:dyDescent="0.25">
      <c r="A494" s="153"/>
      <c r="B494" s="46"/>
      <c r="C494" s="314"/>
      <c r="D494" s="315" t="s">
        <v>515</v>
      </c>
      <c r="E494" s="316" t="s">
        <v>545</v>
      </c>
      <c r="F494" s="310"/>
      <c r="G494" s="311"/>
      <c r="H494" s="256"/>
      <c r="I494" s="182"/>
      <c r="J494" s="88"/>
      <c r="K494" s="75"/>
      <c r="L494" s="312"/>
      <c r="M494" s="312"/>
    </row>
    <row r="495" spans="1:13" s="3" customFormat="1" ht="15.75" x14ac:dyDescent="0.25">
      <c r="A495" s="153"/>
      <c r="B495" s="46"/>
      <c r="C495" s="314"/>
      <c r="D495" s="315" t="s">
        <v>610</v>
      </c>
      <c r="E495" s="316" t="s">
        <v>489</v>
      </c>
      <c r="F495" s="310"/>
      <c r="G495" s="311"/>
      <c r="H495" s="256"/>
      <c r="I495" s="182"/>
      <c r="J495" s="88"/>
      <c r="K495" s="75"/>
      <c r="L495" s="312"/>
      <c r="M495" s="312"/>
    </row>
    <row r="496" spans="1:13" s="3" customFormat="1" ht="15.75" x14ac:dyDescent="0.25">
      <c r="A496" s="153"/>
      <c r="B496" s="46"/>
      <c r="C496" s="314"/>
      <c r="D496" s="315" t="s">
        <v>568</v>
      </c>
      <c r="E496" s="316" t="s">
        <v>489</v>
      </c>
      <c r="F496" s="310"/>
      <c r="G496" s="311"/>
      <c r="H496" s="256"/>
      <c r="I496" s="182"/>
      <c r="J496" s="88"/>
      <c r="K496" s="75"/>
      <c r="L496" s="312"/>
      <c r="M496" s="312"/>
    </row>
    <row r="497" spans="1:13" s="3" customFormat="1" ht="15.75" x14ac:dyDescent="0.25">
      <c r="A497" s="153"/>
      <c r="B497" s="46"/>
      <c r="C497" s="314"/>
      <c r="D497" s="45" t="s">
        <v>569</v>
      </c>
      <c r="E497" s="316" t="s">
        <v>489</v>
      </c>
      <c r="F497" s="310"/>
      <c r="G497" s="311"/>
      <c r="H497" s="256"/>
      <c r="I497" s="182"/>
      <c r="J497" s="88"/>
      <c r="K497" s="75"/>
      <c r="L497" s="312"/>
      <c r="M497" s="312"/>
    </row>
    <row r="498" spans="1:13" s="3" customFormat="1" ht="15.75" x14ac:dyDescent="0.25">
      <c r="A498" s="153"/>
      <c r="B498" s="46"/>
      <c r="C498" s="314"/>
      <c r="D498" s="45" t="s">
        <v>572</v>
      </c>
      <c r="E498" s="316" t="s">
        <v>489</v>
      </c>
      <c r="F498" s="310"/>
      <c r="G498" s="311"/>
      <c r="H498" s="256"/>
      <c r="I498" s="182"/>
      <c r="J498" s="88"/>
      <c r="K498" s="75"/>
      <c r="L498" s="312"/>
      <c r="M498" s="312"/>
    </row>
    <row r="499" spans="1:13" s="3" customFormat="1" ht="15.75" x14ac:dyDescent="0.25">
      <c r="A499" s="153"/>
      <c r="B499" s="46"/>
      <c r="C499" s="314"/>
      <c r="D499" s="45" t="s">
        <v>573</v>
      </c>
      <c r="E499" s="316" t="s">
        <v>489</v>
      </c>
      <c r="F499" s="310"/>
      <c r="G499" s="311"/>
      <c r="H499" s="256"/>
      <c r="I499" s="182"/>
      <c r="J499" s="88"/>
      <c r="K499" s="75"/>
      <c r="L499" s="312"/>
      <c r="M499" s="312"/>
    </row>
    <row r="500" spans="1:13" s="3" customFormat="1" ht="15.75" x14ac:dyDescent="0.25">
      <c r="A500" s="153"/>
      <c r="B500" s="46"/>
      <c r="C500" s="314"/>
      <c r="D500" s="45" t="s">
        <v>577</v>
      </c>
      <c r="E500" s="316" t="s">
        <v>489</v>
      </c>
      <c r="F500" s="310"/>
      <c r="G500" s="311"/>
      <c r="H500" s="256"/>
      <c r="I500" s="182"/>
      <c r="J500" s="88"/>
      <c r="K500" s="75"/>
      <c r="L500" s="312"/>
      <c r="M500" s="312"/>
    </row>
    <row r="501" spans="1:13" s="3" customFormat="1" ht="15.75" x14ac:dyDescent="0.25">
      <c r="A501" s="153"/>
      <c r="B501" s="46"/>
      <c r="C501" s="314"/>
      <c r="D501" s="45" t="s">
        <v>578</v>
      </c>
      <c r="E501" s="316" t="s">
        <v>489</v>
      </c>
      <c r="F501" s="310"/>
      <c r="G501" s="311"/>
      <c r="H501" s="256"/>
      <c r="I501" s="182"/>
      <c r="J501" s="88"/>
      <c r="K501" s="75"/>
      <c r="L501" s="312"/>
      <c r="M501" s="312"/>
    </row>
    <row r="502" spans="1:13" s="3" customFormat="1" ht="15.75" x14ac:dyDescent="0.25">
      <c r="A502" s="153"/>
      <c r="B502" s="46"/>
      <c r="C502" s="314"/>
      <c r="D502" s="45" t="s">
        <v>579</v>
      </c>
      <c r="E502" s="316" t="s">
        <v>489</v>
      </c>
      <c r="F502" s="310"/>
      <c r="G502" s="311"/>
      <c r="H502" s="256"/>
      <c r="I502" s="182"/>
      <c r="J502" s="88"/>
      <c r="K502" s="75"/>
      <c r="L502" s="312"/>
      <c r="M502" s="312"/>
    </row>
    <row r="503" spans="1:13" s="3" customFormat="1" ht="15.75" x14ac:dyDescent="0.25">
      <c r="A503" s="153"/>
      <c r="B503" s="46"/>
      <c r="C503" s="314"/>
      <c r="D503" s="45" t="s">
        <v>581</v>
      </c>
      <c r="E503" s="316" t="s">
        <v>489</v>
      </c>
      <c r="F503" s="310"/>
      <c r="G503" s="311"/>
      <c r="H503" s="256"/>
      <c r="I503" s="182"/>
      <c r="J503" s="88"/>
      <c r="K503" s="75"/>
      <c r="L503" s="312"/>
      <c r="M503" s="312"/>
    </row>
    <row r="504" spans="1:13" s="3" customFormat="1" ht="15.75" x14ac:dyDescent="0.25">
      <c r="A504" s="153"/>
      <c r="B504" s="46"/>
      <c r="C504" s="314"/>
      <c r="D504" s="45" t="s">
        <v>580</v>
      </c>
      <c r="E504" s="316" t="s">
        <v>489</v>
      </c>
      <c r="F504" s="310"/>
      <c r="G504" s="311"/>
      <c r="H504" s="256"/>
      <c r="I504" s="182"/>
      <c r="J504" s="88"/>
      <c r="K504" s="75"/>
      <c r="L504" s="312"/>
      <c r="M504" s="312"/>
    </row>
    <row r="505" spans="1:13" s="3" customFormat="1" ht="15.75" x14ac:dyDescent="0.25">
      <c r="A505" s="153"/>
      <c r="B505" s="46"/>
      <c r="C505" s="314"/>
      <c r="D505" s="45" t="s">
        <v>585</v>
      </c>
      <c r="E505" s="316" t="s">
        <v>489</v>
      </c>
      <c r="F505" s="310"/>
      <c r="G505" s="311"/>
      <c r="H505" s="256"/>
      <c r="I505" s="182"/>
      <c r="J505" s="88"/>
      <c r="K505" s="75"/>
      <c r="L505" s="312"/>
      <c r="M505" s="312"/>
    </row>
    <row r="506" spans="1:13" s="3" customFormat="1" ht="15.75" x14ac:dyDescent="0.25">
      <c r="A506" s="153"/>
      <c r="B506" s="46"/>
      <c r="C506" s="314"/>
      <c r="D506" s="45" t="s">
        <v>590</v>
      </c>
      <c r="E506" s="316" t="s">
        <v>489</v>
      </c>
      <c r="F506" s="310"/>
      <c r="G506" s="311"/>
      <c r="H506" s="256"/>
      <c r="I506" s="182"/>
      <c r="J506" s="88"/>
      <c r="K506" s="75"/>
      <c r="L506" s="312"/>
      <c r="M506" s="312"/>
    </row>
    <row r="507" spans="1:13" s="3" customFormat="1" ht="15.75" x14ac:dyDescent="0.25">
      <c r="A507" s="153"/>
      <c r="B507" s="46"/>
      <c r="C507" s="314"/>
      <c r="D507" s="45" t="s">
        <v>591</v>
      </c>
      <c r="E507" s="316" t="s">
        <v>489</v>
      </c>
      <c r="F507" s="310"/>
      <c r="G507" s="45"/>
      <c r="H507" s="256"/>
      <c r="I507" s="182"/>
      <c r="J507" s="88"/>
      <c r="K507" s="75"/>
      <c r="L507" s="312"/>
      <c r="M507" s="312"/>
    </row>
    <row r="508" spans="1:13" s="3" customFormat="1" ht="15.75" x14ac:dyDescent="0.25">
      <c r="A508" s="153"/>
      <c r="B508" s="46"/>
      <c r="C508" s="314"/>
      <c r="D508" s="45" t="s">
        <v>602</v>
      </c>
      <c r="E508" s="316" t="s">
        <v>489</v>
      </c>
      <c r="F508" s="310"/>
      <c r="G508" s="45"/>
      <c r="H508" s="256"/>
      <c r="I508" s="182"/>
      <c r="J508" s="88"/>
      <c r="K508" s="75"/>
      <c r="L508" s="312"/>
      <c r="M508" s="312"/>
    </row>
    <row r="509" spans="1:13" s="3" customFormat="1" ht="15.75" x14ac:dyDescent="0.25">
      <c r="A509" s="153"/>
      <c r="B509" s="46"/>
      <c r="C509" s="314"/>
      <c r="D509" s="45" t="s">
        <v>604</v>
      </c>
      <c r="E509" s="316" t="s">
        <v>605</v>
      </c>
      <c r="F509" s="310"/>
      <c r="G509" s="45"/>
      <c r="H509" s="256"/>
      <c r="I509" s="182"/>
      <c r="J509" s="88"/>
      <c r="K509" s="75"/>
      <c r="L509" s="312"/>
      <c r="M509" s="312"/>
    </row>
    <row r="510" spans="1:13" s="3" customFormat="1" ht="15.75" x14ac:dyDescent="0.25">
      <c r="A510" s="153"/>
      <c r="B510" s="46"/>
      <c r="C510" s="314"/>
      <c r="D510" s="45" t="s">
        <v>606</v>
      </c>
      <c r="E510" s="316" t="s">
        <v>489</v>
      </c>
      <c r="F510" s="310"/>
      <c r="G510" s="45"/>
      <c r="H510" s="256"/>
      <c r="I510" s="182"/>
      <c r="J510" s="88"/>
      <c r="K510" s="75"/>
      <c r="L510" s="312"/>
      <c r="M510" s="312"/>
    </row>
    <row r="511" spans="1:13" s="3" customFormat="1" ht="15.75" x14ac:dyDescent="0.25">
      <c r="A511" s="153"/>
      <c r="B511" s="46"/>
      <c r="C511" s="314"/>
      <c r="D511" s="327" t="s">
        <v>609</v>
      </c>
      <c r="E511" s="316" t="s">
        <v>489</v>
      </c>
      <c r="F511" s="310"/>
      <c r="G511" s="327"/>
      <c r="H511" s="256"/>
      <c r="I511" s="182"/>
      <c r="J511" s="88"/>
      <c r="K511" s="75"/>
      <c r="L511" s="312"/>
      <c r="M511" s="312"/>
    </row>
    <row r="512" spans="1:13" s="3" customFormat="1" ht="15.75" x14ac:dyDescent="0.25">
      <c r="A512" s="153"/>
      <c r="B512" s="46"/>
      <c r="C512" s="318" t="s">
        <v>556</v>
      </c>
      <c r="D512" s="318" t="s">
        <v>557</v>
      </c>
      <c r="E512" s="319"/>
      <c r="F512" s="15"/>
      <c r="G512" s="5"/>
      <c r="H512" s="243"/>
      <c r="I512" s="103"/>
      <c r="J512" s="86"/>
      <c r="K512" s="73"/>
      <c r="L512" s="110"/>
      <c r="M512" s="110"/>
    </row>
    <row r="513" spans="1:13" s="3" customFormat="1" ht="15.75" x14ac:dyDescent="0.25">
      <c r="A513" s="153"/>
      <c r="B513" s="46"/>
      <c r="C513" s="314"/>
      <c r="D513" s="315" t="s">
        <v>558</v>
      </c>
      <c r="E513" s="316" t="s">
        <v>489</v>
      </c>
      <c r="F513" s="310"/>
      <c r="G513" s="311"/>
      <c r="H513" s="256"/>
      <c r="I513" s="182"/>
      <c r="J513" s="88"/>
      <c r="K513" s="75"/>
      <c r="L513" s="312"/>
      <c r="M513" s="312"/>
    </row>
    <row r="514" spans="1:13" s="3" customFormat="1" ht="15.75" x14ac:dyDescent="0.25">
      <c r="A514" s="153"/>
      <c r="B514" s="46"/>
      <c r="C514" s="314"/>
      <c r="D514" s="315" t="s">
        <v>588</v>
      </c>
      <c r="E514" s="316" t="s">
        <v>489</v>
      </c>
      <c r="F514" s="310"/>
      <c r="G514" s="315"/>
      <c r="H514" s="256"/>
      <c r="I514" s="182"/>
      <c r="J514" s="88"/>
      <c r="K514" s="75"/>
      <c r="L514" s="312"/>
      <c r="M514" s="312"/>
    </row>
    <row r="515" spans="1:13" s="3" customFormat="1" ht="15.75" x14ac:dyDescent="0.25">
      <c r="A515" s="153"/>
      <c r="B515" s="46"/>
      <c r="C515" s="318" t="s">
        <v>559</v>
      </c>
      <c r="D515" s="318" t="s">
        <v>560</v>
      </c>
      <c r="E515" s="319"/>
      <c r="F515" s="15"/>
      <c r="G515" s="5"/>
      <c r="H515" s="243"/>
      <c r="I515" s="103"/>
      <c r="J515" s="86"/>
      <c r="K515" s="73"/>
      <c r="L515" s="110"/>
      <c r="M515" s="110"/>
    </row>
    <row r="516" spans="1:13" s="3" customFormat="1" ht="15.75" x14ac:dyDescent="0.25">
      <c r="A516" s="153"/>
      <c r="B516" s="46"/>
      <c r="C516" s="314"/>
      <c r="D516" s="315" t="s">
        <v>548</v>
      </c>
      <c r="E516" s="317" t="s">
        <v>561</v>
      </c>
      <c r="F516" s="310"/>
      <c r="G516" s="311"/>
      <c r="H516" s="256"/>
      <c r="I516" s="182"/>
      <c r="J516" s="88"/>
      <c r="K516" s="75"/>
      <c r="L516" s="312"/>
      <c r="M516" s="312"/>
    </row>
    <row r="517" spans="1:13" s="3" customFormat="1" ht="15.75" x14ac:dyDescent="0.25">
      <c r="A517" s="153"/>
      <c r="B517" s="46"/>
      <c r="C517" s="314"/>
      <c r="D517" s="315" t="s">
        <v>551</v>
      </c>
      <c r="E517" s="317" t="s">
        <v>562</v>
      </c>
      <c r="F517" s="310"/>
      <c r="G517" s="311"/>
      <c r="H517" s="256"/>
      <c r="I517" s="182"/>
      <c r="J517" s="88"/>
      <c r="K517" s="75"/>
      <c r="L517" s="312"/>
      <c r="M517" s="312"/>
    </row>
    <row r="518" spans="1:13" s="3" customFormat="1" ht="15.75" x14ac:dyDescent="0.25">
      <c r="A518" s="153"/>
      <c r="B518" s="46"/>
      <c r="C518" s="179"/>
      <c r="D518" s="315" t="s">
        <v>547</v>
      </c>
      <c r="E518" s="256" t="s">
        <v>561</v>
      </c>
      <c r="F518" s="310"/>
      <c r="G518" s="311"/>
      <c r="H518" s="256"/>
      <c r="I518" s="182"/>
      <c r="J518" s="88"/>
      <c r="K518" s="75"/>
      <c r="L518" s="312"/>
      <c r="M518" s="312"/>
    </row>
    <row r="519" spans="1:13" s="3" customFormat="1" x14ac:dyDescent="0.25">
      <c r="A519" s="153"/>
      <c r="B519" s="46"/>
      <c r="C519" s="179"/>
      <c r="D519" s="45" t="s">
        <v>573</v>
      </c>
      <c r="E519" s="256"/>
      <c r="F519" s="310"/>
      <c r="G519" s="311"/>
      <c r="H519" s="256"/>
      <c r="I519" s="182"/>
      <c r="J519" s="329"/>
      <c r="K519" s="182"/>
      <c r="L519" s="330"/>
      <c r="M519" s="330"/>
    </row>
    <row r="520" spans="1:13" s="3" customFormat="1" x14ac:dyDescent="0.25">
      <c r="A520" s="153"/>
      <c r="B520" s="46"/>
      <c r="C520" s="179"/>
      <c r="D520" s="45" t="s">
        <v>575</v>
      </c>
      <c r="E520" s="256" t="s">
        <v>562</v>
      </c>
      <c r="F520" s="310"/>
      <c r="G520" s="311"/>
      <c r="H520" s="256"/>
      <c r="I520" s="182"/>
      <c r="J520" s="329"/>
      <c r="K520" s="182"/>
      <c r="L520" s="330"/>
      <c r="M520" s="330"/>
    </row>
    <row r="521" spans="1:13" s="3" customFormat="1" x14ac:dyDescent="0.25">
      <c r="A521" s="153"/>
      <c r="B521" s="46"/>
      <c r="C521" s="179"/>
      <c r="D521" s="45" t="s">
        <v>576</v>
      </c>
      <c r="E521" s="256"/>
      <c r="F521" s="310"/>
      <c r="G521" s="311"/>
      <c r="H521" s="256"/>
      <c r="I521" s="182"/>
      <c r="J521" s="329"/>
      <c r="K521" s="182"/>
      <c r="L521" s="330"/>
      <c r="M521" s="330"/>
    </row>
    <row r="522" spans="1:13" s="3" customFormat="1" x14ac:dyDescent="0.25">
      <c r="A522" s="153"/>
      <c r="B522" s="46"/>
      <c r="C522" s="179"/>
      <c r="D522" s="45" t="s">
        <v>577</v>
      </c>
      <c r="E522" s="256" t="s">
        <v>562</v>
      </c>
      <c r="F522" s="310"/>
      <c r="G522" s="311"/>
      <c r="H522" s="256"/>
      <c r="I522" s="182"/>
      <c r="J522" s="329"/>
      <c r="K522" s="182"/>
      <c r="L522" s="330"/>
      <c r="M522" s="330"/>
    </row>
    <row r="523" spans="1:13" s="3" customFormat="1" x14ac:dyDescent="0.25">
      <c r="A523" s="153"/>
      <c r="B523" s="46"/>
      <c r="C523" s="179"/>
      <c r="D523" s="45" t="s">
        <v>580</v>
      </c>
      <c r="E523" s="256"/>
      <c r="F523" s="310"/>
      <c r="G523" s="311"/>
      <c r="H523" s="256"/>
      <c r="I523" s="182"/>
      <c r="J523" s="329"/>
      <c r="K523" s="182"/>
      <c r="L523" s="330"/>
      <c r="M523" s="330"/>
    </row>
    <row r="524" spans="1:13" s="3" customFormat="1" x14ac:dyDescent="0.25">
      <c r="A524" s="153"/>
      <c r="B524" s="46"/>
      <c r="C524" s="179"/>
      <c r="D524" s="328" t="s">
        <v>585</v>
      </c>
      <c r="E524" s="256"/>
      <c r="F524" s="310"/>
      <c r="G524" s="311"/>
      <c r="H524" s="256"/>
      <c r="I524" s="182"/>
      <c r="J524" s="329"/>
      <c r="K524" s="182"/>
      <c r="L524" s="330"/>
      <c r="M524" s="330"/>
    </row>
    <row r="525" spans="1:13" s="3" customFormat="1" x14ac:dyDescent="0.25">
      <c r="A525" s="153"/>
      <c r="B525" s="46"/>
      <c r="C525" s="179"/>
      <c r="D525" s="337" t="s">
        <v>596</v>
      </c>
      <c r="E525" s="256" t="s">
        <v>562</v>
      </c>
      <c r="F525" s="310"/>
      <c r="G525" s="311"/>
      <c r="H525" s="256"/>
      <c r="I525" s="182"/>
      <c r="J525" s="329"/>
      <c r="K525" s="182"/>
      <c r="L525" s="330"/>
      <c r="M525" s="330"/>
    </row>
    <row r="526" spans="1:13" s="3" customFormat="1" x14ac:dyDescent="0.25">
      <c r="A526" s="153"/>
      <c r="B526" s="46"/>
      <c r="C526" s="179"/>
      <c r="D526" s="337" t="s">
        <v>597</v>
      </c>
      <c r="E526" s="256" t="s">
        <v>562</v>
      </c>
      <c r="F526" s="310"/>
      <c r="G526" s="311"/>
      <c r="H526" s="256"/>
      <c r="I526" s="182"/>
      <c r="J526" s="329"/>
      <c r="K526" s="182"/>
      <c r="L526" s="330"/>
      <c r="M526" s="330"/>
    </row>
    <row r="527" spans="1:13" s="3" customFormat="1" ht="15.75" x14ac:dyDescent="0.25">
      <c r="A527" s="153"/>
      <c r="B527" s="46"/>
      <c r="C527" s="179"/>
      <c r="D527" s="45" t="s">
        <v>603</v>
      </c>
      <c r="E527" s="316" t="s">
        <v>562</v>
      </c>
      <c r="F527" s="310"/>
      <c r="G527" s="45"/>
      <c r="H527" s="256"/>
      <c r="I527" s="182"/>
      <c r="J527" s="88"/>
      <c r="K527" s="75"/>
      <c r="L527" s="312"/>
      <c r="M527" s="312"/>
    </row>
    <row r="528" spans="1:13" s="3" customFormat="1" ht="15.75" x14ac:dyDescent="0.25">
      <c r="A528" s="153"/>
      <c r="B528" s="46"/>
      <c r="C528" s="179"/>
      <c r="D528" s="327" t="s">
        <v>608</v>
      </c>
      <c r="E528" s="316" t="s">
        <v>562</v>
      </c>
      <c r="F528" s="310"/>
      <c r="G528" s="327"/>
      <c r="H528" s="256"/>
      <c r="I528" s="182"/>
      <c r="J528" s="329"/>
      <c r="K528" s="182"/>
      <c r="L528" s="330"/>
      <c r="M528" s="330"/>
    </row>
    <row r="529" spans="1:13" s="3" customFormat="1" x14ac:dyDescent="0.25">
      <c r="A529" s="63">
        <v>82</v>
      </c>
      <c r="B529" s="57" t="s">
        <v>22</v>
      </c>
      <c r="C529" s="13"/>
      <c r="D529" s="7"/>
      <c r="E529" s="177"/>
      <c r="F529" s="163"/>
      <c r="G529" s="59"/>
      <c r="H529" s="177"/>
      <c r="I529" s="117">
        <f>SUM(I530:I594)</f>
        <v>41</v>
      </c>
      <c r="J529" s="219">
        <v>41</v>
      </c>
      <c r="K529" s="117">
        <f>SUM(K530,K536,K540,K542,K545,K548,K550,K553,K555,K557,K561,K563,K566,K568,K570,K572,K574,K576,K578,K582,K593)</f>
        <v>0</v>
      </c>
      <c r="L529" s="117">
        <f>SUM(L530,L536,L540,L542,L545,L548,L550,L553,L555,L557,L561,L563,L566,L568,L570,L572,L574,L576,L578,L582,L593)</f>
        <v>0</v>
      </c>
      <c r="M529" s="29">
        <f>SUM(M530:M596)</f>
        <v>250</v>
      </c>
    </row>
    <row r="530" spans="1:13" s="3" customFormat="1" x14ac:dyDescent="0.25">
      <c r="A530" s="148"/>
      <c r="B530" s="95"/>
      <c r="C530" s="166" t="s">
        <v>378</v>
      </c>
      <c r="D530" s="119" t="s">
        <v>196</v>
      </c>
      <c r="E530" s="173"/>
      <c r="F530" s="166"/>
      <c r="G530" s="119"/>
      <c r="H530" s="173"/>
      <c r="I530" s="149">
        <v>1</v>
      </c>
      <c r="J530" s="99">
        <v>1</v>
      </c>
      <c r="K530" s="100"/>
      <c r="L530" s="111"/>
      <c r="M530" s="111">
        <v>250</v>
      </c>
    </row>
    <row r="531" spans="1:13" s="3" customFormat="1" x14ac:dyDescent="0.25">
      <c r="A531" s="148"/>
      <c r="B531" s="95"/>
      <c r="C531" s="167" t="s">
        <v>263</v>
      </c>
      <c r="D531" s="129" t="s">
        <v>456</v>
      </c>
      <c r="E531" s="133" t="s">
        <v>395</v>
      </c>
      <c r="F531" s="167"/>
      <c r="G531" s="118" t="s">
        <v>458</v>
      </c>
      <c r="H531" s="133"/>
      <c r="I531" s="103"/>
      <c r="J531" s="86"/>
      <c r="K531" s="73"/>
      <c r="L531" s="110"/>
      <c r="M531" s="110"/>
    </row>
    <row r="532" spans="1:13" x14ac:dyDescent="0.25">
      <c r="A532" s="228"/>
      <c r="B532" s="58"/>
      <c r="C532" s="176">
        <v>30775329</v>
      </c>
      <c r="D532" s="126" t="s">
        <v>523</v>
      </c>
      <c r="E532" s="128" t="s">
        <v>395</v>
      </c>
      <c r="F532" s="176"/>
      <c r="G532" s="45" t="s">
        <v>457</v>
      </c>
      <c r="H532" s="128"/>
      <c r="I532" s="77"/>
      <c r="J532" s="82"/>
      <c r="K532" s="69"/>
      <c r="L532" s="25"/>
      <c r="M532" s="25"/>
    </row>
    <row r="533" spans="1:13" ht="30" x14ac:dyDescent="0.25">
      <c r="A533" s="228"/>
      <c r="B533" s="58"/>
      <c r="C533" s="176"/>
      <c r="D533" s="196" t="s">
        <v>589</v>
      </c>
      <c r="E533" s="128" t="s">
        <v>489</v>
      </c>
      <c r="F533" s="176"/>
      <c r="G533" s="196" t="s">
        <v>589</v>
      </c>
      <c r="H533" s="128"/>
      <c r="I533" s="77"/>
      <c r="J533" s="82"/>
      <c r="K533" s="69"/>
      <c r="L533" s="25"/>
      <c r="M533" s="25"/>
    </row>
    <row r="534" spans="1:13" s="3" customFormat="1" x14ac:dyDescent="0.25">
      <c r="A534" s="148"/>
      <c r="B534" s="95"/>
      <c r="C534" s="167" t="s">
        <v>261</v>
      </c>
      <c r="D534" s="129" t="s">
        <v>455</v>
      </c>
      <c r="E534" s="133" t="s">
        <v>395</v>
      </c>
      <c r="F534" s="167"/>
      <c r="G534" s="118"/>
      <c r="H534" s="133"/>
      <c r="I534" s="103"/>
      <c r="J534" s="86"/>
      <c r="K534" s="73"/>
      <c r="L534" s="110"/>
      <c r="M534" s="110"/>
    </row>
    <row r="535" spans="1:13" x14ac:dyDescent="0.25">
      <c r="A535" s="228"/>
      <c r="B535" s="58"/>
      <c r="C535" s="176">
        <v>30775329</v>
      </c>
      <c r="D535" s="126" t="s">
        <v>523</v>
      </c>
      <c r="E535" s="128" t="s">
        <v>395</v>
      </c>
      <c r="F535" s="176"/>
      <c r="G535" s="126" t="s">
        <v>523</v>
      </c>
      <c r="H535" s="128"/>
      <c r="I535" s="77"/>
      <c r="J535" s="82"/>
      <c r="K535" s="69"/>
      <c r="L535" s="25"/>
      <c r="M535" s="25"/>
    </row>
    <row r="536" spans="1:13" s="3" customFormat="1" x14ac:dyDescent="0.25">
      <c r="A536" s="148"/>
      <c r="B536" s="95" t="s">
        <v>219</v>
      </c>
      <c r="C536" s="167" t="s">
        <v>227</v>
      </c>
      <c r="D536" s="118" t="s">
        <v>228</v>
      </c>
      <c r="E536" s="133"/>
      <c r="F536" s="167"/>
      <c r="G536" s="118"/>
      <c r="H536" s="133"/>
      <c r="I536" s="103">
        <v>0</v>
      </c>
      <c r="J536" s="86">
        <v>0</v>
      </c>
      <c r="K536" s="73"/>
      <c r="L536" s="110"/>
      <c r="M536" s="110"/>
    </row>
    <row r="537" spans="1:13" x14ac:dyDescent="0.25">
      <c r="A537" s="228"/>
      <c r="B537" s="58"/>
      <c r="C537" s="168">
        <v>605808</v>
      </c>
      <c r="D537" s="123" t="s">
        <v>524</v>
      </c>
      <c r="E537" s="128" t="s">
        <v>395</v>
      </c>
      <c r="F537" s="176"/>
      <c r="G537" s="236" t="s">
        <v>229</v>
      </c>
      <c r="H537" s="128"/>
      <c r="I537" s="77"/>
      <c r="J537" s="82"/>
      <c r="K537" s="69"/>
      <c r="L537" s="25"/>
      <c r="M537" s="25"/>
    </row>
    <row r="538" spans="1:13" x14ac:dyDescent="0.25">
      <c r="A538" s="228"/>
      <c r="B538" s="58"/>
      <c r="C538" s="168"/>
      <c r="D538" s="123" t="s">
        <v>567</v>
      </c>
      <c r="E538" s="128" t="s">
        <v>489</v>
      </c>
      <c r="F538" s="176"/>
      <c r="G538" s="123" t="s">
        <v>567</v>
      </c>
      <c r="H538" s="128"/>
      <c r="I538" s="77"/>
      <c r="J538" s="82"/>
      <c r="K538" s="69"/>
      <c r="L538" s="25"/>
      <c r="M538" s="25"/>
    </row>
    <row r="539" spans="1:13" x14ac:dyDescent="0.25">
      <c r="A539" s="228"/>
      <c r="B539" s="58"/>
      <c r="C539" s="168"/>
      <c r="D539" s="123" t="s">
        <v>593</v>
      </c>
      <c r="E539" s="128" t="s">
        <v>489</v>
      </c>
      <c r="F539" s="176"/>
      <c r="G539" s="123" t="s">
        <v>593</v>
      </c>
      <c r="H539" s="128"/>
      <c r="I539" s="77"/>
      <c r="J539" s="82"/>
      <c r="K539" s="69"/>
      <c r="L539" s="25"/>
      <c r="M539" s="25"/>
    </row>
    <row r="540" spans="1:13" s="3" customFormat="1" x14ac:dyDescent="0.25">
      <c r="A540" s="148" t="s">
        <v>238</v>
      </c>
      <c r="B540" s="95" t="s">
        <v>239</v>
      </c>
      <c r="C540" s="167" t="s">
        <v>233</v>
      </c>
      <c r="D540" s="118" t="s">
        <v>234</v>
      </c>
      <c r="E540" s="133"/>
      <c r="F540" s="167"/>
      <c r="G540" s="138"/>
      <c r="H540" s="133"/>
      <c r="I540" s="103">
        <v>0</v>
      </c>
      <c r="J540" s="86">
        <v>0</v>
      </c>
      <c r="K540" s="73"/>
      <c r="L540" s="110"/>
      <c r="M540" s="110"/>
    </row>
    <row r="541" spans="1:13" x14ac:dyDescent="0.25">
      <c r="A541" s="228"/>
      <c r="B541" s="58"/>
      <c r="C541" s="168">
        <v>30775302</v>
      </c>
      <c r="D541" s="123" t="s">
        <v>525</v>
      </c>
      <c r="E541" s="128" t="s">
        <v>395</v>
      </c>
      <c r="F541" s="176"/>
      <c r="G541" s="236" t="s">
        <v>235</v>
      </c>
      <c r="H541" s="128"/>
      <c r="I541" s="77"/>
      <c r="J541" s="82"/>
      <c r="K541" s="69"/>
      <c r="L541" s="25"/>
      <c r="M541" s="25"/>
    </row>
    <row r="542" spans="1:13" s="3" customFormat="1" x14ac:dyDescent="0.25">
      <c r="A542" s="148"/>
      <c r="B542" s="95" t="s">
        <v>239</v>
      </c>
      <c r="C542" s="167" t="s">
        <v>230</v>
      </c>
      <c r="D542" s="118" t="s">
        <v>231</v>
      </c>
      <c r="E542" s="133"/>
      <c r="F542" s="167"/>
      <c r="G542" s="118"/>
      <c r="H542" s="133"/>
      <c r="I542" s="103">
        <v>0</v>
      </c>
      <c r="J542" s="86">
        <v>0</v>
      </c>
      <c r="K542" s="73"/>
      <c r="L542" s="110"/>
      <c r="M542" s="110"/>
    </row>
    <row r="543" spans="1:13" x14ac:dyDescent="0.25">
      <c r="A543" s="228"/>
      <c r="B543" s="58"/>
      <c r="C543" s="168">
        <v>605808</v>
      </c>
      <c r="D543" s="123" t="s">
        <v>524</v>
      </c>
      <c r="E543" s="128" t="s">
        <v>395</v>
      </c>
      <c r="F543" s="176"/>
      <c r="G543" s="236" t="s">
        <v>229</v>
      </c>
      <c r="H543" s="128"/>
      <c r="I543" s="77"/>
      <c r="J543" s="82"/>
      <c r="K543" s="69"/>
      <c r="L543" s="25"/>
      <c r="M543" s="25"/>
    </row>
    <row r="544" spans="1:13" x14ac:dyDescent="0.25">
      <c r="A544" s="228"/>
      <c r="B544" s="58"/>
      <c r="C544" s="168"/>
      <c r="D544" s="123" t="s">
        <v>593</v>
      </c>
      <c r="E544" s="128" t="s">
        <v>489</v>
      </c>
      <c r="F544" s="176"/>
      <c r="G544" s="123" t="s">
        <v>593</v>
      </c>
      <c r="H544" s="128"/>
      <c r="I544" s="77"/>
      <c r="J544" s="82"/>
      <c r="K544" s="69"/>
      <c r="L544" s="25"/>
      <c r="M544" s="25"/>
    </row>
    <row r="545" spans="1:13" s="3" customFormat="1" x14ac:dyDescent="0.25">
      <c r="A545" s="148"/>
      <c r="B545" s="95" t="s">
        <v>240</v>
      </c>
      <c r="C545" s="166" t="s">
        <v>594</v>
      </c>
      <c r="D545" s="119" t="s">
        <v>232</v>
      </c>
      <c r="E545" s="173"/>
      <c r="F545" s="166"/>
      <c r="G545" s="119"/>
      <c r="H545" s="173"/>
      <c r="I545" s="149">
        <v>0</v>
      </c>
      <c r="J545" s="99">
        <v>0</v>
      </c>
      <c r="K545" s="100"/>
      <c r="L545" s="111"/>
      <c r="M545" s="111"/>
    </row>
    <row r="546" spans="1:13" x14ac:dyDescent="0.25">
      <c r="A546" s="228"/>
      <c r="B546" s="58"/>
      <c r="C546" s="168">
        <v>605808</v>
      </c>
      <c r="D546" s="123" t="s">
        <v>524</v>
      </c>
      <c r="E546" s="128" t="s">
        <v>395</v>
      </c>
      <c r="F546" s="176"/>
      <c r="G546" s="236" t="s">
        <v>229</v>
      </c>
      <c r="H546" s="128"/>
      <c r="I546" s="77"/>
      <c r="J546" s="82"/>
      <c r="K546" s="69"/>
      <c r="L546" s="25"/>
      <c r="M546" s="25"/>
    </row>
    <row r="547" spans="1:13" x14ac:dyDescent="0.25">
      <c r="A547" s="228"/>
      <c r="B547" s="58"/>
      <c r="C547" s="168"/>
      <c r="D547" s="123" t="s">
        <v>593</v>
      </c>
      <c r="E547" s="128" t="s">
        <v>489</v>
      </c>
      <c r="F547" s="176"/>
      <c r="G547" s="123" t="s">
        <v>593</v>
      </c>
      <c r="H547" s="128"/>
      <c r="I547" s="77"/>
      <c r="J547" s="82"/>
      <c r="K547" s="69"/>
      <c r="L547" s="25"/>
      <c r="M547" s="25"/>
    </row>
    <row r="548" spans="1:13" s="3" customFormat="1" x14ac:dyDescent="0.25">
      <c r="A548" s="148"/>
      <c r="B548" s="95"/>
      <c r="C548" s="167" t="s">
        <v>379</v>
      </c>
      <c r="D548" s="118" t="s">
        <v>198</v>
      </c>
      <c r="E548" s="133"/>
      <c r="F548" s="167"/>
      <c r="G548" s="118"/>
      <c r="H548" s="133"/>
      <c r="I548" s="103">
        <v>2</v>
      </c>
      <c r="J548" s="86">
        <v>2</v>
      </c>
      <c r="K548" s="73"/>
      <c r="L548" s="110"/>
      <c r="M548" s="110"/>
    </row>
    <row r="549" spans="1:13" x14ac:dyDescent="0.25">
      <c r="A549" s="228"/>
      <c r="B549" s="58"/>
      <c r="C549" s="176">
        <v>30775329</v>
      </c>
      <c r="D549" s="126" t="s">
        <v>523</v>
      </c>
      <c r="E549" s="128" t="s">
        <v>395</v>
      </c>
      <c r="F549" s="176"/>
      <c r="G549" s="45" t="s">
        <v>197</v>
      </c>
      <c r="H549" s="128"/>
      <c r="I549" s="77"/>
      <c r="J549" s="82"/>
      <c r="K549" s="69"/>
      <c r="L549" s="25"/>
      <c r="M549" s="25"/>
    </row>
    <row r="550" spans="1:13" s="3" customFormat="1" x14ac:dyDescent="0.25">
      <c r="A550" s="148"/>
      <c r="B550" s="95"/>
      <c r="C550" s="166" t="s">
        <v>460</v>
      </c>
      <c r="D550" s="119" t="s">
        <v>199</v>
      </c>
      <c r="E550" s="173"/>
      <c r="F550" s="166"/>
      <c r="G550" s="119"/>
      <c r="H550" s="173"/>
      <c r="I550" s="149">
        <v>1</v>
      </c>
      <c r="J550" s="99">
        <v>1</v>
      </c>
      <c r="K550" s="100"/>
      <c r="L550" s="111"/>
      <c r="M550" s="111"/>
    </row>
    <row r="551" spans="1:13" s="3" customFormat="1" ht="15.75" customHeight="1" x14ac:dyDescent="0.25">
      <c r="A551" s="148"/>
      <c r="B551" s="95"/>
      <c r="C551" s="131" t="s">
        <v>380</v>
      </c>
      <c r="D551" s="132" t="s">
        <v>459</v>
      </c>
      <c r="E551" s="133"/>
      <c r="F551" s="167"/>
      <c r="G551" s="118"/>
      <c r="H551" s="133"/>
      <c r="I551" s="103"/>
      <c r="J551" s="86"/>
      <c r="K551" s="73"/>
      <c r="L551" s="110"/>
      <c r="M551" s="110"/>
    </row>
    <row r="552" spans="1:13" ht="17.25" customHeight="1" x14ac:dyDescent="0.25">
      <c r="A552" s="228"/>
      <c r="B552" s="58"/>
      <c r="C552" s="237">
        <v>17314909</v>
      </c>
      <c r="D552" s="196" t="s">
        <v>526</v>
      </c>
      <c r="E552" s="128" t="s">
        <v>395</v>
      </c>
      <c r="F552" s="176"/>
      <c r="G552" s="45" t="s">
        <v>200</v>
      </c>
      <c r="H552" s="128"/>
      <c r="I552" s="77"/>
      <c r="J552" s="82"/>
      <c r="K552" s="69"/>
      <c r="L552" s="25"/>
      <c r="M552" s="25"/>
    </row>
    <row r="553" spans="1:13" s="3" customFormat="1" x14ac:dyDescent="0.25">
      <c r="A553" s="148"/>
      <c r="B553" s="95"/>
      <c r="C553" s="167" t="s">
        <v>381</v>
      </c>
      <c r="D553" s="118" t="s">
        <v>201</v>
      </c>
      <c r="E553" s="133"/>
      <c r="F553" s="167"/>
      <c r="G553" s="118"/>
      <c r="H553" s="133"/>
      <c r="I553" s="103">
        <v>0</v>
      </c>
      <c r="J553" s="86">
        <v>0</v>
      </c>
      <c r="K553" s="73"/>
      <c r="L553" s="110"/>
      <c r="M553" s="110"/>
    </row>
    <row r="554" spans="1:13" x14ac:dyDescent="0.25">
      <c r="A554" s="228"/>
      <c r="B554" s="58"/>
      <c r="C554" s="176">
        <v>30775329</v>
      </c>
      <c r="D554" s="45" t="s">
        <v>197</v>
      </c>
      <c r="E554" s="128" t="s">
        <v>395</v>
      </c>
      <c r="F554" s="176"/>
      <c r="G554" s="45" t="s">
        <v>197</v>
      </c>
      <c r="H554" s="128"/>
      <c r="I554" s="77"/>
      <c r="J554" s="82"/>
      <c r="K554" s="69"/>
      <c r="L554" s="25"/>
      <c r="M554" s="25"/>
    </row>
    <row r="555" spans="1:13" s="3" customFormat="1" x14ac:dyDescent="0.25">
      <c r="A555" s="148"/>
      <c r="B555" s="95"/>
      <c r="C555" s="167" t="s">
        <v>382</v>
      </c>
      <c r="D555" s="118" t="s">
        <v>202</v>
      </c>
      <c r="E555" s="133"/>
      <c r="F555" s="167"/>
      <c r="G555" s="118"/>
      <c r="H555" s="133"/>
      <c r="I555" s="103">
        <v>4</v>
      </c>
      <c r="J555" s="86">
        <v>4</v>
      </c>
      <c r="K555" s="73"/>
      <c r="L555" s="110"/>
      <c r="M555" s="110"/>
    </row>
    <row r="556" spans="1:13" x14ac:dyDescent="0.25">
      <c r="A556" s="228"/>
      <c r="B556" s="58"/>
      <c r="C556" s="176">
        <v>30775329</v>
      </c>
      <c r="D556" s="126" t="s">
        <v>523</v>
      </c>
      <c r="E556" s="128" t="s">
        <v>395</v>
      </c>
      <c r="F556" s="176"/>
      <c r="G556" s="45" t="s">
        <v>197</v>
      </c>
      <c r="H556" s="128"/>
      <c r="I556" s="77"/>
      <c r="J556" s="82"/>
      <c r="K556" s="69"/>
      <c r="L556" s="25"/>
      <c r="M556" s="25"/>
    </row>
    <row r="557" spans="1:13" s="3" customFormat="1" x14ac:dyDescent="0.25">
      <c r="A557" s="148"/>
      <c r="B557" s="95"/>
      <c r="C557" s="166" t="s">
        <v>462</v>
      </c>
      <c r="D557" s="119" t="s">
        <v>203</v>
      </c>
      <c r="E557" s="173"/>
      <c r="F557" s="166"/>
      <c r="G557" s="119"/>
      <c r="H557" s="173"/>
      <c r="I557" s="149">
        <v>6</v>
      </c>
      <c r="J557" s="99">
        <v>6</v>
      </c>
      <c r="K557" s="100"/>
      <c r="L557" s="111"/>
      <c r="M557" s="111"/>
    </row>
    <row r="558" spans="1:13" s="3" customFormat="1" x14ac:dyDescent="0.25">
      <c r="A558" s="148"/>
      <c r="B558" s="95"/>
      <c r="C558" s="150" t="s">
        <v>383</v>
      </c>
      <c r="D558" s="129" t="s">
        <v>461</v>
      </c>
      <c r="E558" s="133"/>
      <c r="F558" s="167"/>
      <c r="G558" s="118"/>
      <c r="H558" s="133"/>
      <c r="I558" s="103"/>
      <c r="J558" s="86"/>
      <c r="K558" s="73"/>
      <c r="L558" s="110"/>
      <c r="M558" s="110"/>
    </row>
    <row r="559" spans="1:13" x14ac:dyDescent="0.25">
      <c r="A559" s="228"/>
      <c r="B559" s="58"/>
      <c r="C559" s="176">
        <v>30775329</v>
      </c>
      <c r="D559" s="126" t="s">
        <v>523</v>
      </c>
      <c r="E559" s="128" t="s">
        <v>395</v>
      </c>
      <c r="F559" s="176"/>
      <c r="G559" s="45" t="s">
        <v>197</v>
      </c>
      <c r="H559" s="128"/>
      <c r="I559" s="77"/>
      <c r="J559" s="82"/>
      <c r="K559" s="69"/>
      <c r="L559" s="25"/>
      <c r="M559" s="25"/>
    </row>
    <row r="560" spans="1:13" x14ac:dyDescent="0.25">
      <c r="A560" s="228"/>
      <c r="B560" s="58"/>
      <c r="C560" s="168">
        <v>30858496</v>
      </c>
      <c r="D560" s="123" t="s">
        <v>500</v>
      </c>
      <c r="E560" s="128" t="s">
        <v>395</v>
      </c>
      <c r="F560" s="176"/>
      <c r="G560" s="123" t="s">
        <v>500</v>
      </c>
      <c r="H560" s="128"/>
      <c r="I560" s="77"/>
      <c r="J560" s="82"/>
      <c r="K560" s="69"/>
      <c r="L560" s="25"/>
      <c r="M560" s="25"/>
    </row>
    <row r="561" spans="1:13" s="3" customFormat="1" x14ac:dyDescent="0.25">
      <c r="A561" s="148"/>
      <c r="B561" s="95"/>
      <c r="C561" s="167" t="s">
        <v>384</v>
      </c>
      <c r="D561" s="118" t="s">
        <v>204</v>
      </c>
      <c r="E561" s="133"/>
      <c r="F561" s="167"/>
      <c r="G561" s="118"/>
      <c r="H561" s="133"/>
      <c r="I561" s="103">
        <v>1</v>
      </c>
      <c r="J561" s="86">
        <v>1</v>
      </c>
      <c r="K561" s="73"/>
      <c r="L561" s="110"/>
      <c r="M561" s="110"/>
    </row>
    <row r="562" spans="1:13" x14ac:dyDescent="0.25">
      <c r="A562" s="228"/>
      <c r="B562" s="58"/>
      <c r="C562" s="176">
        <v>30775329</v>
      </c>
      <c r="D562" s="126" t="s">
        <v>523</v>
      </c>
      <c r="E562" s="128" t="s">
        <v>395</v>
      </c>
      <c r="F562" s="176"/>
      <c r="G562" s="45" t="s">
        <v>197</v>
      </c>
      <c r="H562" s="128"/>
      <c r="I562" s="77"/>
      <c r="J562" s="82"/>
      <c r="K562" s="69"/>
      <c r="L562" s="25"/>
      <c r="M562" s="25"/>
    </row>
    <row r="563" spans="1:13" s="3" customFormat="1" x14ac:dyDescent="0.25">
      <c r="A563" s="148"/>
      <c r="B563" s="95" t="s">
        <v>239</v>
      </c>
      <c r="C563" s="15" t="s">
        <v>253</v>
      </c>
      <c r="D563" s="5" t="s">
        <v>254</v>
      </c>
      <c r="E563" s="133"/>
      <c r="F563" s="15"/>
      <c r="G563" s="5"/>
      <c r="H563" s="133"/>
      <c r="I563" s="103">
        <v>0</v>
      </c>
      <c r="J563" s="86">
        <v>0</v>
      </c>
      <c r="K563" s="73"/>
      <c r="L563" s="110"/>
      <c r="M563" s="110"/>
    </row>
    <row r="564" spans="1:13" x14ac:dyDescent="0.25">
      <c r="A564" s="228"/>
      <c r="B564" s="58"/>
      <c r="C564" s="237">
        <v>17314909</v>
      </c>
      <c r="D564" s="196" t="s">
        <v>526</v>
      </c>
      <c r="E564" s="128" t="s">
        <v>395</v>
      </c>
      <c r="F564" s="176"/>
      <c r="G564" s="45" t="s">
        <v>200</v>
      </c>
      <c r="H564" s="128"/>
      <c r="I564" s="77"/>
      <c r="J564" s="82"/>
      <c r="K564" s="69"/>
      <c r="L564" s="25"/>
      <c r="M564" s="25"/>
    </row>
    <row r="565" spans="1:13" ht="18.75" customHeight="1" x14ac:dyDescent="0.25">
      <c r="A565" s="228"/>
      <c r="B565" s="58"/>
      <c r="C565" s="237"/>
      <c r="D565" s="196" t="s">
        <v>566</v>
      </c>
      <c r="E565" s="268" t="s">
        <v>489</v>
      </c>
      <c r="F565" s="176"/>
      <c r="G565" s="196" t="s">
        <v>566</v>
      </c>
      <c r="H565" s="128"/>
      <c r="I565" s="77"/>
      <c r="J565" s="82"/>
      <c r="K565" s="69"/>
      <c r="L565" s="25"/>
      <c r="M565" s="25"/>
    </row>
    <row r="566" spans="1:13" x14ac:dyDescent="0.25">
      <c r="A566" s="228"/>
      <c r="B566" s="58"/>
      <c r="C566" s="167" t="s">
        <v>385</v>
      </c>
      <c r="D566" s="118" t="s">
        <v>205</v>
      </c>
      <c r="E566" s="133"/>
      <c r="F566" s="167"/>
      <c r="G566" s="118"/>
      <c r="H566" s="133"/>
      <c r="I566" s="103">
        <v>1</v>
      </c>
      <c r="J566" s="86">
        <v>1</v>
      </c>
      <c r="K566" s="73"/>
      <c r="L566" s="110"/>
      <c r="M566" s="110"/>
    </row>
    <row r="567" spans="1:13" x14ac:dyDescent="0.25">
      <c r="A567" s="228"/>
      <c r="B567" s="58"/>
      <c r="C567" s="291">
        <v>30775329</v>
      </c>
      <c r="D567" s="126" t="s">
        <v>523</v>
      </c>
      <c r="E567" s="128" t="s">
        <v>395</v>
      </c>
      <c r="F567" s="176"/>
      <c r="G567" s="45" t="s">
        <v>197</v>
      </c>
      <c r="H567" s="128"/>
      <c r="I567" s="77"/>
      <c r="J567" s="82"/>
      <c r="K567" s="69"/>
      <c r="L567" s="25"/>
      <c r="M567" s="25"/>
    </row>
    <row r="568" spans="1:13" x14ac:dyDescent="0.25">
      <c r="A568" s="228"/>
      <c r="B568" s="58"/>
      <c r="C568" s="167" t="s">
        <v>386</v>
      </c>
      <c r="D568" s="118" t="s">
        <v>206</v>
      </c>
      <c r="E568" s="133"/>
      <c r="F568" s="167"/>
      <c r="G568" s="118"/>
      <c r="H568" s="133"/>
      <c r="I568" s="103">
        <v>2</v>
      </c>
      <c r="J568" s="86">
        <v>2</v>
      </c>
      <c r="K568" s="73"/>
      <c r="L568" s="110"/>
      <c r="M568" s="110"/>
    </row>
    <row r="569" spans="1:13" x14ac:dyDescent="0.25">
      <c r="A569" s="228"/>
      <c r="B569" s="58"/>
      <c r="C569" s="291">
        <v>30775329</v>
      </c>
      <c r="D569" s="126" t="s">
        <v>523</v>
      </c>
      <c r="E569" s="128" t="s">
        <v>395</v>
      </c>
      <c r="F569" s="176"/>
      <c r="G569" s="45" t="s">
        <v>197</v>
      </c>
      <c r="H569" s="128"/>
      <c r="I569" s="77"/>
      <c r="J569" s="82"/>
      <c r="K569" s="69"/>
      <c r="L569" s="25"/>
      <c r="M569" s="25"/>
    </row>
    <row r="570" spans="1:13" x14ac:dyDescent="0.25">
      <c r="A570" s="228"/>
      <c r="B570" s="58"/>
      <c r="C570" s="167" t="s">
        <v>387</v>
      </c>
      <c r="D570" s="118" t="s">
        <v>207</v>
      </c>
      <c r="E570" s="133"/>
      <c r="F570" s="167"/>
      <c r="G570" s="118"/>
      <c r="H570" s="133"/>
      <c r="I570" s="103">
        <v>2</v>
      </c>
      <c r="J570" s="86">
        <v>2</v>
      </c>
      <c r="K570" s="73"/>
      <c r="L570" s="110"/>
      <c r="M570" s="110"/>
    </row>
    <row r="571" spans="1:13" x14ac:dyDescent="0.25">
      <c r="A571" s="228"/>
      <c r="B571" s="58"/>
      <c r="C571" s="168">
        <v>30858496</v>
      </c>
      <c r="D571" s="123" t="s">
        <v>500</v>
      </c>
      <c r="E571" s="128" t="s">
        <v>395</v>
      </c>
      <c r="F571" s="176"/>
      <c r="G571" s="123" t="s">
        <v>500</v>
      </c>
      <c r="H571" s="128"/>
      <c r="I571" s="77"/>
      <c r="J571" s="82"/>
      <c r="K571" s="69"/>
      <c r="L571" s="25"/>
      <c r="M571" s="25"/>
    </row>
    <row r="572" spans="1:13" x14ac:dyDescent="0.25">
      <c r="A572" s="228"/>
      <c r="B572" s="58"/>
      <c r="C572" s="15" t="s">
        <v>243</v>
      </c>
      <c r="D572" s="5" t="s">
        <v>244</v>
      </c>
      <c r="E572" s="133"/>
      <c r="F572" s="167"/>
      <c r="G572" s="118"/>
      <c r="H572" s="133"/>
      <c r="I572" s="103">
        <v>2</v>
      </c>
      <c r="J572" s="86">
        <v>2</v>
      </c>
      <c r="K572" s="73"/>
      <c r="L572" s="110"/>
      <c r="M572" s="110"/>
    </row>
    <row r="573" spans="1:13" x14ac:dyDescent="0.25">
      <c r="A573" s="228"/>
      <c r="B573" s="58"/>
      <c r="C573" s="176">
        <v>30775329</v>
      </c>
      <c r="D573" s="126" t="s">
        <v>523</v>
      </c>
      <c r="E573" s="128" t="s">
        <v>395</v>
      </c>
      <c r="F573" s="176"/>
      <c r="G573" s="45" t="s">
        <v>197</v>
      </c>
      <c r="H573" s="128"/>
      <c r="I573" s="77"/>
      <c r="J573" s="82"/>
      <c r="K573" s="69"/>
      <c r="L573" s="25"/>
      <c r="M573" s="25"/>
    </row>
    <row r="574" spans="1:13" x14ac:dyDescent="0.25">
      <c r="A574" s="228"/>
      <c r="B574" s="58" t="s">
        <v>222</v>
      </c>
      <c r="C574" s="15" t="s">
        <v>256</v>
      </c>
      <c r="D574" s="5" t="s">
        <v>255</v>
      </c>
      <c r="E574" s="133"/>
      <c r="F574" s="15"/>
      <c r="G574" s="5"/>
      <c r="H574" s="133"/>
      <c r="I574" s="103">
        <v>0</v>
      </c>
      <c r="J574" s="86">
        <v>0</v>
      </c>
      <c r="K574" s="73"/>
      <c r="L574" s="110"/>
      <c r="M574" s="110"/>
    </row>
    <row r="575" spans="1:13" x14ac:dyDescent="0.25">
      <c r="A575" s="228"/>
      <c r="B575" s="58"/>
      <c r="C575" s="168">
        <v>30858496</v>
      </c>
      <c r="D575" s="123" t="s">
        <v>500</v>
      </c>
      <c r="E575" s="128" t="s">
        <v>395</v>
      </c>
      <c r="F575" s="176"/>
      <c r="G575" s="123" t="s">
        <v>500</v>
      </c>
      <c r="H575" s="128"/>
      <c r="I575" s="77"/>
      <c r="J575" s="82"/>
      <c r="K575" s="69"/>
      <c r="L575" s="25"/>
      <c r="M575" s="25"/>
    </row>
    <row r="576" spans="1:13" x14ac:dyDescent="0.25">
      <c r="A576" s="228"/>
      <c r="B576" s="58"/>
      <c r="C576" s="166" t="s">
        <v>262</v>
      </c>
      <c r="D576" s="119" t="s">
        <v>208</v>
      </c>
      <c r="E576" s="173"/>
      <c r="F576" s="166"/>
      <c r="G576" s="119"/>
      <c r="H576" s="173"/>
      <c r="I576" s="149">
        <v>5</v>
      </c>
      <c r="J576" s="99">
        <v>5</v>
      </c>
      <c r="K576" s="100"/>
      <c r="L576" s="111"/>
      <c r="M576" s="111"/>
    </row>
    <row r="577" spans="1:13" x14ac:dyDescent="0.25">
      <c r="A577" s="228"/>
      <c r="B577" s="58"/>
      <c r="C577" s="237">
        <v>17314909</v>
      </c>
      <c r="D577" s="196" t="s">
        <v>526</v>
      </c>
      <c r="E577" s="128" t="s">
        <v>395</v>
      </c>
      <c r="F577" s="176"/>
      <c r="G577" s="45" t="s">
        <v>200</v>
      </c>
      <c r="H577" s="128"/>
      <c r="I577" s="77"/>
      <c r="J577" s="82"/>
      <c r="K577" s="69"/>
      <c r="L577" s="25"/>
      <c r="M577" s="25"/>
    </row>
    <row r="578" spans="1:13" x14ac:dyDescent="0.25">
      <c r="A578" s="228"/>
      <c r="B578" s="58"/>
      <c r="C578" s="145" t="s">
        <v>388</v>
      </c>
      <c r="D578" s="138" t="s">
        <v>245</v>
      </c>
      <c r="E578" s="5"/>
      <c r="F578" s="130"/>
      <c r="G578" s="118"/>
      <c r="H578" s="133"/>
      <c r="I578" s="103">
        <v>4</v>
      </c>
      <c r="J578" s="86">
        <v>4</v>
      </c>
      <c r="K578" s="73"/>
      <c r="L578" s="110"/>
      <c r="M578" s="110"/>
    </row>
    <row r="579" spans="1:13" x14ac:dyDescent="0.25">
      <c r="A579" s="228"/>
      <c r="B579" s="58"/>
      <c r="C579" s="176">
        <v>30775329</v>
      </c>
      <c r="D579" s="126" t="s">
        <v>523</v>
      </c>
      <c r="E579" s="47" t="s">
        <v>395</v>
      </c>
      <c r="F579" s="294"/>
      <c r="G579" s="45" t="s">
        <v>197</v>
      </c>
      <c r="H579" s="128"/>
      <c r="I579" s="77"/>
      <c r="J579" s="82"/>
      <c r="K579" s="69"/>
      <c r="L579" s="25"/>
      <c r="M579" s="25"/>
    </row>
    <row r="580" spans="1:13" x14ac:dyDescent="0.25">
      <c r="A580" s="228"/>
      <c r="B580" s="58"/>
      <c r="C580" s="166" t="s">
        <v>535</v>
      </c>
      <c r="D580" s="293" t="s">
        <v>536</v>
      </c>
      <c r="E580" s="279"/>
      <c r="F580" s="295"/>
      <c r="G580" s="290"/>
      <c r="H580" s="286"/>
      <c r="I580" s="281"/>
      <c r="J580" s="282"/>
      <c r="K580" s="283"/>
      <c r="L580" s="284"/>
      <c r="M580" s="284"/>
    </row>
    <row r="581" spans="1:13" x14ac:dyDescent="0.25">
      <c r="A581" s="228"/>
      <c r="B581" s="58"/>
      <c r="C581" s="237">
        <v>17314909</v>
      </c>
      <c r="D581" s="196" t="s">
        <v>526</v>
      </c>
      <c r="E581" s="296" t="s">
        <v>489</v>
      </c>
      <c r="F581" s="294"/>
      <c r="G581" s="196" t="s">
        <v>526</v>
      </c>
      <c r="H581" s="128"/>
      <c r="I581" s="77"/>
      <c r="J581" s="82"/>
      <c r="K581" s="69"/>
      <c r="L581" s="25"/>
      <c r="M581" s="25"/>
    </row>
    <row r="582" spans="1:13" x14ac:dyDescent="0.25">
      <c r="A582" s="228"/>
      <c r="B582" s="58"/>
      <c r="C582" s="166" t="s">
        <v>464</v>
      </c>
      <c r="D582" s="119" t="s">
        <v>209</v>
      </c>
      <c r="E582" s="173"/>
      <c r="F582" s="166"/>
      <c r="G582" s="119"/>
      <c r="H582" s="173"/>
      <c r="I582" s="149">
        <v>5</v>
      </c>
      <c r="J582" s="99">
        <v>5</v>
      </c>
      <c r="K582" s="100"/>
      <c r="L582" s="111"/>
      <c r="M582" s="111"/>
    </row>
    <row r="583" spans="1:13" x14ac:dyDescent="0.25">
      <c r="A583" s="228"/>
      <c r="B583" s="58"/>
      <c r="C583" s="167" t="s">
        <v>389</v>
      </c>
      <c r="D583" s="129" t="s">
        <v>463</v>
      </c>
      <c r="E583" s="133"/>
      <c r="F583" s="167"/>
      <c r="G583" s="118"/>
      <c r="H583" s="133"/>
      <c r="I583" s="103"/>
      <c r="J583" s="86"/>
      <c r="K583" s="73"/>
      <c r="L583" s="110"/>
      <c r="M583" s="110"/>
    </row>
    <row r="584" spans="1:13" x14ac:dyDescent="0.25">
      <c r="A584" s="228"/>
      <c r="B584" s="58"/>
      <c r="C584" s="237">
        <v>17314909</v>
      </c>
      <c r="D584" s="196" t="s">
        <v>526</v>
      </c>
      <c r="E584" s="128" t="s">
        <v>395</v>
      </c>
      <c r="F584" s="176"/>
      <c r="G584" s="45" t="s">
        <v>200</v>
      </c>
      <c r="H584" s="128"/>
      <c r="I584" s="77"/>
      <c r="J584" s="82"/>
      <c r="K584" s="69"/>
      <c r="L584" s="25"/>
      <c r="M584" s="25"/>
    </row>
    <row r="585" spans="1:13" ht="30" x14ac:dyDescent="0.25">
      <c r="A585" s="228"/>
      <c r="B585" s="58"/>
      <c r="C585" s="237"/>
      <c r="D585" s="196" t="s">
        <v>566</v>
      </c>
      <c r="E585" s="268" t="s">
        <v>489</v>
      </c>
      <c r="F585" s="176"/>
      <c r="G585" s="196" t="s">
        <v>566</v>
      </c>
      <c r="H585" s="128"/>
      <c r="I585" s="77"/>
      <c r="J585" s="82"/>
      <c r="K585" s="69"/>
      <c r="L585" s="25"/>
      <c r="M585" s="25"/>
    </row>
    <row r="586" spans="1:13" x14ac:dyDescent="0.25">
      <c r="A586" s="228"/>
      <c r="B586" s="58"/>
      <c r="C586" s="289" t="s">
        <v>533</v>
      </c>
      <c r="D586" s="207" t="s">
        <v>534</v>
      </c>
      <c r="E586" s="286"/>
      <c r="F586" s="289"/>
      <c r="G586" s="290"/>
      <c r="H586" s="286"/>
      <c r="I586" s="281"/>
      <c r="J586" s="282"/>
      <c r="K586" s="283"/>
      <c r="L586" s="284"/>
      <c r="M586" s="284"/>
    </row>
    <row r="587" spans="1:13" x14ac:dyDescent="0.25">
      <c r="A587" s="228"/>
      <c r="B587" s="58"/>
      <c r="C587" s="291">
        <v>30775329</v>
      </c>
      <c r="D587" s="126" t="s">
        <v>523</v>
      </c>
      <c r="E587" s="268" t="s">
        <v>489</v>
      </c>
      <c r="F587" s="176"/>
      <c r="G587" s="126" t="s">
        <v>523</v>
      </c>
      <c r="H587" s="128"/>
      <c r="I587" s="77"/>
      <c r="J587" s="82"/>
      <c r="K587" s="69"/>
      <c r="L587" s="25"/>
      <c r="M587" s="25"/>
    </row>
    <row r="588" spans="1:13" ht="30" x14ac:dyDescent="0.25">
      <c r="A588" s="228"/>
      <c r="B588" s="58"/>
      <c r="C588" s="291"/>
      <c r="D588" s="196" t="s">
        <v>566</v>
      </c>
      <c r="E588" s="268" t="s">
        <v>489</v>
      </c>
      <c r="F588" s="176"/>
      <c r="G588" s="196" t="s">
        <v>566</v>
      </c>
      <c r="H588" s="128"/>
      <c r="I588" s="77"/>
      <c r="J588" s="82"/>
      <c r="K588" s="69"/>
      <c r="L588" s="25"/>
      <c r="M588" s="25"/>
    </row>
    <row r="589" spans="1:13" ht="30" x14ac:dyDescent="0.25">
      <c r="A589" s="228"/>
      <c r="B589" s="58"/>
      <c r="C589" s="291"/>
      <c r="D589" s="196" t="s">
        <v>589</v>
      </c>
      <c r="E589" s="268" t="s">
        <v>489</v>
      </c>
      <c r="F589" s="176"/>
      <c r="G589" s="196" t="s">
        <v>589</v>
      </c>
      <c r="H589" s="128"/>
      <c r="I589" s="77"/>
      <c r="J589" s="82"/>
      <c r="K589" s="69"/>
      <c r="L589" s="25"/>
      <c r="M589" s="25"/>
    </row>
    <row r="590" spans="1:13" s="3" customFormat="1" x14ac:dyDescent="0.25">
      <c r="A590" s="148"/>
      <c r="B590" s="95"/>
      <c r="C590" s="167" t="s">
        <v>483</v>
      </c>
      <c r="D590" s="129" t="s">
        <v>484</v>
      </c>
      <c r="E590" s="133"/>
      <c r="F590" s="167"/>
      <c r="G590" s="118"/>
      <c r="H590" s="133"/>
      <c r="I590" s="103">
        <v>2</v>
      </c>
      <c r="J590" s="86">
        <v>2</v>
      </c>
      <c r="K590" s="73"/>
      <c r="L590" s="110"/>
      <c r="M590" s="110"/>
    </row>
    <row r="591" spans="1:13" ht="30" x14ac:dyDescent="0.25">
      <c r="A591" s="228"/>
      <c r="B591" s="58"/>
      <c r="C591" s="292"/>
      <c r="D591" s="196" t="s">
        <v>566</v>
      </c>
      <c r="E591" s="268" t="s">
        <v>489</v>
      </c>
      <c r="F591" s="176"/>
      <c r="G591" s="196" t="s">
        <v>566</v>
      </c>
      <c r="H591" s="128"/>
      <c r="I591" s="77"/>
      <c r="J591" s="82"/>
      <c r="K591" s="69"/>
      <c r="L591" s="25"/>
      <c r="M591" s="25"/>
    </row>
    <row r="592" spans="1:13" ht="30" x14ac:dyDescent="0.25">
      <c r="A592" s="228"/>
      <c r="B592" s="58"/>
      <c r="C592" s="292"/>
      <c r="D592" s="196" t="s">
        <v>589</v>
      </c>
      <c r="E592" s="268" t="s">
        <v>489</v>
      </c>
      <c r="F592" s="176"/>
      <c r="G592" s="196" t="s">
        <v>589</v>
      </c>
      <c r="H592" s="128"/>
      <c r="I592" s="77"/>
      <c r="J592" s="82"/>
      <c r="K592" s="69"/>
      <c r="L592" s="25"/>
      <c r="M592" s="25"/>
    </row>
    <row r="593" spans="1:14" x14ac:dyDescent="0.25">
      <c r="A593" s="228"/>
      <c r="B593" s="58"/>
      <c r="C593" s="167" t="s">
        <v>390</v>
      </c>
      <c r="D593" s="118" t="s">
        <v>210</v>
      </c>
      <c r="E593" s="133"/>
      <c r="F593" s="167"/>
      <c r="G593" s="118"/>
      <c r="H593" s="133"/>
      <c r="I593" s="103">
        <v>3</v>
      </c>
      <c r="J593" s="86">
        <v>3</v>
      </c>
      <c r="K593" s="73"/>
      <c r="L593" s="110"/>
      <c r="M593" s="110"/>
      <c r="N593" s="112"/>
    </row>
    <row r="594" spans="1:14" x14ac:dyDescent="0.25">
      <c r="A594" s="228"/>
      <c r="B594" s="58"/>
      <c r="C594" s="168">
        <v>30858496</v>
      </c>
      <c r="D594" s="123" t="s">
        <v>500</v>
      </c>
      <c r="E594" s="128" t="s">
        <v>395</v>
      </c>
      <c r="F594" s="176"/>
      <c r="G594" s="123" t="s">
        <v>500</v>
      </c>
      <c r="H594" s="128"/>
      <c r="I594" s="77"/>
      <c r="J594" s="82"/>
      <c r="K594" s="69"/>
      <c r="L594" s="25"/>
      <c r="M594" s="25"/>
    </row>
    <row r="595" spans="1:14" ht="30" x14ac:dyDescent="0.25">
      <c r="A595" s="228"/>
      <c r="B595" s="58"/>
      <c r="C595" s="168"/>
      <c r="D595" s="196" t="s">
        <v>566</v>
      </c>
      <c r="E595" s="268" t="s">
        <v>489</v>
      </c>
      <c r="F595" s="176"/>
      <c r="G595" s="196" t="s">
        <v>566</v>
      </c>
      <c r="H595" s="128"/>
      <c r="I595" s="77"/>
      <c r="J595" s="303"/>
      <c r="K595" s="77"/>
      <c r="L595" s="231"/>
      <c r="M595" s="231"/>
    </row>
    <row r="596" spans="1:14" ht="30" x14ac:dyDescent="0.25">
      <c r="A596" s="228"/>
      <c r="B596" s="58"/>
      <c r="C596" s="168"/>
      <c r="D596" s="196" t="s">
        <v>589</v>
      </c>
      <c r="E596" s="268" t="s">
        <v>489</v>
      </c>
      <c r="F596" s="176"/>
      <c r="G596" s="196" t="s">
        <v>589</v>
      </c>
      <c r="H596" s="128"/>
      <c r="I596" s="77"/>
      <c r="J596" s="303"/>
      <c r="K596" s="77"/>
      <c r="L596" s="231"/>
      <c r="M596" s="231"/>
    </row>
    <row r="597" spans="1:14" s="3" customFormat="1" x14ac:dyDescent="0.25">
      <c r="A597" s="63">
        <v>85</v>
      </c>
      <c r="B597" s="57" t="s">
        <v>23</v>
      </c>
      <c r="C597" s="13"/>
      <c r="D597" s="7"/>
      <c r="E597" s="177"/>
      <c r="F597" s="163"/>
      <c r="G597" s="59"/>
      <c r="H597" s="177"/>
      <c r="I597" s="117">
        <f>SUM(I598,I600)</f>
        <v>0</v>
      </c>
      <c r="J597" s="219">
        <f t="shared" ref="J597:L597" si="9">SUM(J598,J600)</f>
        <v>0</v>
      </c>
      <c r="K597" s="117">
        <f t="shared" si="9"/>
        <v>0</v>
      </c>
      <c r="L597" s="117">
        <f t="shared" si="9"/>
        <v>0</v>
      </c>
      <c r="M597" s="29">
        <f>SUM(M598:M601)</f>
        <v>0</v>
      </c>
    </row>
    <row r="598" spans="1:14" x14ac:dyDescent="0.25">
      <c r="A598" s="228"/>
      <c r="B598" s="58"/>
      <c r="C598" s="167" t="s">
        <v>391</v>
      </c>
      <c r="D598" s="118" t="s">
        <v>212</v>
      </c>
      <c r="E598" s="133"/>
      <c r="F598" s="167"/>
      <c r="G598" s="118"/>
      <c r="H598" s="133"/>
      <c r="I598" s="103">
        <v>0</v>
      </c>
      <c r="J598" s="86">
        <v>0</v>
      </c>
      <c r="K598" s="73"/>
      <c r="L598" s="110"/>
      <c r="M598" s="110"/>
    </row>
    <row r="599" spans="1:14" x14ac:dyDescent="0.25">
      <c r="A599" s="228"/>
      <c r="B599" s="58"/>
      <c r="C599" s="92">
        <v>17050332</v>
      </c>
      <c r="D599" s="62" t="s">
        <v>56</v>
      </c>
      <c r="E599" s="128" t="s">
        <v>395</v>
      </c>
      <c r="F599" s="176"/>
      <c r="G599" s="45" t="s">
        <v>211</v>
      </c>
      <c r="H599" s="128"/>
      <c r="I599" s="77"/>
      <c r="J599" s="82"/>
      <c r="K599" s="69"/>
      <c r="L599" s="25"/>
      <c r="M599" s="25"/>
    </row>
    <row r="600" spans="1:14" x14ac:dyDescent="0.25">
      <c r="A600" s="228"/>
      <c r="B600" s="58"/>
      <c r="C600" s="167" t="s">
        <v>392</v>
      </c>
      <c r="D600" s="118" t="s">
        <v>213</v>
      </c>
      <c r="E600" s="133"/>
      <c r="F600" s="167"/>
      <c r="G600" s="118"/>
      <c r="H600" s="133"/>
      <c r="I600" s="103">
        <v>0</v>
      </c>
      <c r="J600" s="86">
        <v>0</v>
      </c>
      <c r="K600" s="73"/>
      <c r="L600" s="110"/>
      <c r="M600" s="110"/>
    </row>
    <row r="601" spans="1:14" x14ac:dyDescent="0.25">
      <c r="A601" s="228"/>
      <c r="B601" s="58"/>
      <c r="C601" s="168">
        <v>30858496</v>
      </c>
      <c r="D601" s="123" t="s">
        <v>500</v>
      </c>
      <c r="E601" s="128" t="s">
        <v>395</v>
      </c>
      <c r="F601" s="176"/>
      <c r="G601" s="45" t="s">
        <v>195</v>
      </c>
      <c r="H601" s="128"/>
      <c r="I601" s="77"/>
      <c r="J601" s="82"/>
      <c r="K601" s="69"/>
      <c r="L601" s="25"/>
      <c r="M601" s="25"/>
    </row>
    <row r="602" spans="1:14" s="3" customFormat="1" x14ac:dyDescent="0.25">
      <c r="A602" s="63">
        <v>92</v>
      </c>
      <c r="B602" s="57" t="s">
        <v>24</v>
      </c>
      <c r="C602" s="13"/>
      <c r="D602" s="7"/>
      <c r="E602" s="177"/>
      <c r="F602" s="163"/>
      <c r="G602" s="59"/>
      <c r="H602" s="177"/>
      <c r="I602" s="117">
        <f>SUM(I603)</f>
        <v>224</v>
      </c>
      <c r="J602" s="219">
        <v>90</v>
      </c>
      <c r="K602" s="117">
        <f t="shared" ref="K602:L602" si="10">SUM(K603)</f>
        <v>0</v>
      </c>
      <c r="L602" s="117">
        <f t="shared" si="10"/>
        <v>0</v>
      </c>
      <c r="M602" s="29">
        <f>SUM(M603:M604)</f>
        <v>0</v>
      </c>
    </row>
    <row r="603" spans="1:14" s="112" customFormat="1" x14ac:dyDescent="0.25">
      <c r="A603" s="209"/>
      <c r="B603" s="210"/>
      <c r="C603" s="213" t="s">
        <v>485</v>
      </c>
      <c r="D603" s="214" t="s">
        <v>486</v>
      </c>
      <c r="E603" s="258"/>
      <c r="F603" s="215"/>
      <c r="G603" s="216"/>
      <c r="H603" s="258"/>
      <c r="I603" s="186">
        <v>224</v>
      </c>
      <c r="J603" s="140"/>
      <c r="K603" s="217"/>
      <c r="L603" s="218"/>
      <c r="M603" s="218"/>
    </row>
    <row r="604" spans="1:14" x14ac:dyDescent="0.25">
      <c r="A604" s="238"/>
      <c r="B604" s="239"/>
      <c r="C604" s="211"/>
      <c r="D604" s="212" t="s">
        <v>599</v>
      </c>
      <c r="E604" s="240"/>
      <c r="F604" s="197"/>
      <c r="G604" s="212" t="s">
        <v>599</v>
      </c>
      <c r="H604" s="259"/>
      <c r="I604" s="202"/>
      <c r="J604" s="203"/>
      <c r="K604" s="342"/>
      <c r="L604" s="343"/>
      <c r="M604" s="343"/>
    </row>
    <row r="605" spans="1:14" s="3" customFormat="1" x14ac:dyDescent="0.25">
      <c r="A605" s="351" t="s">
        <v>41</v>
      </c>
      <c r="B605" s="351"/>
      <c r="C605" s="351"/>
      <c r="D605" s="351"/>
      <c r="E605" s="351"/>
      <c r="F605" s="351"/>
      <c r="G605" s="351"/>
      <c r="H605" s="351"/>
      <c r="I605" s="344">
        <f>SUM(I602,I597,I529,I480,I461,I459,I452,I450,I381,I330,I328,I311,I291,I286,I256,I245,I223,I192,I172,I161,I159,I152,I128,I117,I115,I80,I22,I16,I14,I12,I10)</f>
        <v>5849</v>
      </c>
      <c r="J605" s="345">
        <f>SUM(J602,J597,J529,J480,J461,J459,J452,J450,J381,J330,J328,J311,J291,J286,J256,J245,J223,J192,J172,J161,J159,J152,J128,J117,J115,J80,J22,J16,J14,J12,J10)</f>
        <v>5128</v>
      </c>
      <c r="K605" s="344">
        <f>SUM(K602,K597,K529,K480,K461,K459,K452,K450,K381,K330,K328,K311,K291,K286,K256,K245,K223,K192,K172,K161,K159,K152,K128,K117,K115,K80,K22,K16,K14,K12,K10)</f>
        <v>394</v>
      </c>
      <c r="L605" s="344">
        <f>SUM(L602,L597,L529,L480,L461,L459,L452,L450,L381,L330,L328,L311,L291,L286,L256,L245,L223,L192,L172,L161,L159,L152,L128,L117,L115,L80,L22,L16,L14,L12,L10)</f>
        <v>0</v>
      </c>
      <c r="M605" s="346">
        <f>SUM(M602+M597+M529+M480+M461+M459+M452+M450+M381+M330+M328+M311+M291+M286+M256+M245+M223+M192+M172+M161+M159+M152+M128+M117+M115+M80+M22+M16)</f>
        <v>4893</v>
      </c>
    </row>
    <row r="606" spans="1:14" ht="18.75" x14ac:dyDescent="0.3">
      <c r="B606" s="64"/>
      <c r="C606" s="64"/>
      <c r="D606" s="64"/>
      <c r="E606" s="64"/>
      <c r="F606" s="65"/>
      <c r="G606" s="65"/>
    </row>
    <row r="607" spans="1:14" ht="18.75" x14ac:dyDescent="0.3">
      <c r="B607" s="64"/>
    </row>
    <row r="608" spans="1:14" ht="18.75" x14ac:dyDescent="0.3">
      <c r="B608" s="64"/>
    </row>
    <row r="609" spans="2:4" ht="18.75" x14ac:dyDescent="0.3">
      <c r="B609" s="66"/>
      <c r="C609" s="66"/>
      <c r="D609" s="66"/>
    </row>
    <row r="610" spans="2:4" ht="18.75" x14ac:dyDescent="0.3">
      <c r="B610" s="64"/>
    </row>
    <row r="611" spans="2:4" ht="18.75" x14ac:dyDescent="0.3">
      <c r="B611" s="64"/>
    </row>
    <row r="612" spans="2:4" ht="18.75" x14ac:dyDescent="0.3">
      <c r="B612" s="64"/>
    </row>
    <row r="613" spans="2:4" ht="18.75" x14ac:dyDescent="0.3">
      <c r="B613" s="64"/>
    </row>
    <row r="614" spans="2:4" ht="18.75" x14ac:dyDescent="0.3">
      <c r="B614" s="67"/>
    </row>
    <row r="617" spans="2:4" ht="18.75" x14ac:dyDescent="0.3">
      <c r="B617" s="64"/>
    </row>
    <row r="618" spans="2:4" ht="18.75" x14ac:dyDescent="0.3">
      <c r="B618" s="64"/>
    </row>
  </sheetData>
  <autoFilter ref="A9:G605"/>
  <mergeCells count="22">
    <mergeCell ref="K5:K6"/>
    <mergeCell ref="E4:E7"/>
    <mergeCell ref="G4:G7"/>
    <mergeCell ref="H4:H7"/>
    <mergeCell ref="I5:I6"/>
    <mergeCell ref="F4:F7"/>
    <mergeCell ref="A1:M1"/>
    <mergeCell ref="A2:M2"/>
    <mergeCell ref="A605:H605"/>
    <mergeCell ref="I3:M3"/>
    <mergeCell ref="L4:L6"/>
    <mergeCell ref="A3:B3"/>
    <mergeCell ref="A4:A7"/>
    <mergeCell ref="B4:B7"/>
    <mergeCell ref="M5:M7"/>
    <mergeCell ref="J5:J6"/>
    <mergeCell ref="I4:K4"/>
    <mergeCell ref="J7:K7"/>
    <mergeCell ref="C3:E3"/>
    <mergeCell ref="F3:H3"/>
    <mergeCell ref="C4:C7"/>
    <mergeCell ref="D4:D7"/>
  </mergeCells>
  <pageMargins left="0.43307086614173229" right="0.39370078740157483" top="0.43307086614173229" bottom="0.39370078740157483" header="0.31496062992125984" footer="0.31496062992125984"/>
  <pageSetup paperSize="9" scale="45" fitToHeight="0" orientation="portrait" horizontalDpi="300" verticalDpi="300" r:id="rId1"/>
  <headerFooter>
    <oddHeader>&amp;L&amp;14Príloha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Odbory vzdelávania a školy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Oľga Zaťková</cp:lastModifiedBy>
  <cp:lastPrinted>2016-09-20T07:51:00Z</cp:lastPrinted>
  <dcterms:created xsi:type="dcterms:W3CDTF">2015-01-12T13:01:47Z</dcterms:created>
  <dcterms:modified xsi:type="dcterms:W3CDTF">2016-09-20T09:20:52Z</dcterms:modified>
</cp:coreProperties>
</file>